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\\Azmycloudex4\ARCHIV_TEXT\Kolín_Tovární_45  _ 2 BYTY 2+1\AD\dodatečné info k soutěži 2022_02_18\VÝKAZ\"/>
    </mc:Choice>
  </mc:AlternateContent>
  <xr:revisionPtr revIDLastSave="0" documentId="13_ncr:1_{FC5E9FEE-6711-4AC7-8E0D-6314FC5C769A}" xr6:coauthVersionLast="47" xr6:coauthVersionMax="47" xr10:uidLastSave="{00000000-0000-0000-0000-000000000000}"/>
  <bookViews>
    <workbookView xWindow="1785" yWindow="360" windowWidth="19740" windowHeight="16740" activeTab="1" xr2:uid="{00000000-000D-0000-FFFF-FFFF00000000}"/>
  </bookViews>
  <sheets>
    <sheet name="Rekapitulace stavby" sheetId="1" r:id="rId1"/>
    <sheet name="20053a - SO - 01 - BYTOVÝ..." sheetId="2" r:id="rId2"/>
    <sheet name="20053b - SO02, SO03 - BEZ..." sheetId="3" r:id="rId3"/>
  </sheets>
  <definedNames>
    <definedName name="_xlnm._FilterDatabase" localSheetId="1" hidden="1">'20053a - SO - 01 - BYTOVÝ...'!$C$151:$K$737</definedName>
    <definedName name="_xlnm._FilterDatabase" localSheetId="2" hidden="1">'20053b - SO02, SO03 - BEZ...'!$C$135:$K$249</definedName>
    <definedName name="_xlnm.Print_Titles" localSheetId="1">'20053a - SO - 01 - BYTOVÝ...'!$151:$151</definedName>
    <definedName name="_xlnm.Print_Titles" localSheetId="2">'20053b - SO02, SO03 - BEZ...'!$135:$135</definedName>
    <definedName name="_xlnm.Print_Titles" localSheetId="0">'Rekapitulace stavby'!$92:$92</definedName>
    <definedName name="_xlnm.Print_Area" localSheetId="1">'20053a - SO - 01 - BYTOVÝ...'!$C$4:$J$76,'20053a - SO - 01 - BYTOVÝ...'!$C$82:$J$131,'20053a - SO - 01 - BYTOVÝ...'!$C$137:$K$737</definedName>
    <definedName name="_xlnm.Print_Area" localSheetId="2">'20053b - SO02, SO03 - BEZ...'!$C$4:$J$76,'20053b - SO02, SO03 - BEZ...'!$C$82:$J$115,'20053b - SO02, SO03 - BEZ...'!$C$121:$K$249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/>
  <c r="J37" i="3"/>
  <c r="AX97" i="1" s="1"/>
  <c r="BI249" i="3"/>
  <c r="BH249" i="3"/>
  <c r="BG249" i="3"/>
  <c r="BE249" i="3"/>
  <c r="T249" i="3"/>
  <c r="T248" i="3"/>
  <c r="R249" i="3"/>
  <c r="R248" i="3" s="1"/>
  <c r="P249" i="3"/>
  <c r="P248" i="3" s="1"/>
  <c r="BI247" i="3"/>
  <c r="BH247" i="3"/>
  <c r="BG247" i="3"/>
  <c r="BE247" i="3"/>
  <c r="T247" i="3"/>
  <c r="T246" i="3" s="1"/>
  <c r="R247" i="3"/>
  <c r="R246" i="3"/>
  <c r="P247" i="3"/>
  <c r="P246" i="3"/>
  <c r="BI245" i="3"/>
  <c r="BH245" i="3"/>
  <c r="BG245" i="3"/>
  <c r="BE245" i="3"/>
  <c r="T245" i="3"/>
  <c r="T244" i="3"/>
  <c r="R245" i="3"/>
  <c r="R244" i="3" s="1"/>
  <c r="R243" i="3" s="1"/>
  <c r="P245" i="3"/>
  <c r="P244" i="3" s="1"/>
  <c r="BI242" i="3"/>
  <c r="BH242" i="3"/>
  <c r="BG242" i="3"/>
  <c r="BE242" i="3"/>
  <c r="T242" i="3"/>
  <c r="T241" i="3" s="1"/>
  <c r="T238" i="3" s="1"/>
  <c r="R242" i="3"/>
  <c r="R241" i="3"/>
  <c r="P242" i="3"/>
  <c r="P241" i="3" s="1"/>
  <c r="BI240" i="3"/>
  <c r="BH240" i="3"/>
  <c r="BG240" i="3"/>
  <c r="BE240" i="3"/>
  <c r="T240" i="3"/>
  <c r="T239" i="3"/>
  <c r="R240" i="3"/>
  <c r="R239" i="3"/>
  <c r="R238" i="3" s="1"/>
  <c r="P240" i="3"/>
  <c r="P239" i="3" s="1"/>
  <c r="P238" i="3" s="1"/>
  <c r="BI237" i="3"/>
  <c r="BH237" i="3"/>
  <c r="BG237" i="3"/>
  <c r="BE237" i="3"/>
  <c r="T237" i="3"/>
  <c r="T236" i="3" s="1"/>
  <c r="R237" i="3"/>
  <c r="R236" i="3" s="1"/>
  <c r="P237" i="3"/>
  <c r="P236" i="3"/>
  <c r="BI234" i="3"/>
  <c r="BH234" i="3"/>
  <c r="BG234" i="3"/>
  <c r="BE234" i="3"/>
  <c r="T234" i="3"/>
  <c r="R234" i="3"/>
  <c r="P234" i="3"/>
  <c r="BI232" i="3"/>
  <c r="BH232" i="3"/>
  <c r="BG232" i="3"/>
  <c r="BE232" i="3"/>
  <c r="T232" i="3"/>
  <c r="R232" i="3"/>
  <c r="P232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3" i="3"/>
  <c r="BH223" i="3"/>
  <c r="BG223" i="3"/>
  <c r="BE223" i="3"/>
  <c r="T223" i="3"/>
  <c r="R223" i="3"/>
  <c r="P223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6" i="3"/>
  <c r="BH196" i="3"/>
  <c r="BG196" i="3"/>
  <c r="BE196" i="3"/>
  <c r="T196" i="3"/>
  <c r="T195" i="3"/>
  <c r="R196" i="3"/>
  <c r="R195" i="3" s="1"/>
  <c r="P196" i="3"/>
  <c r="P195" i="3"/>
  <c r="BI194" i="3"/>
  <c r="BH194" i="3"/>
  <c r="BG194" i="3"/>
  <c r="BE194" i="3"/>
  <c r="T194" i="3"/>
  <c r="R194" i="3"/>
  <c r="P194" i="3"/>
  <c r="BI192" i="3"/>
  <c r="BH192" i="3"/>
  <c r="BG192" i="3"/>
  <c r="BE192" i="3"/>
  <c r="T192" i="3"/>
  <c r="R192" i="3"/>
  <c r="P192" i="3"/>
  <c r="BI190" i="3"/>
  <c r="BH190" i="3"/>
  <c r="BG190" i="3"/>
  <c r="BE190" i="3"/>
  <c r="T190" i="3"/>
  <c r="R190" i="3"/>
  <c r="P190" i="3"/>
  <c r="BI188" i="3"/>
  <c r="BH188" i="3"/>
  <c r="BG188" i="3"/>
  <c r="BE188" i="3"/>
  <c r="T188" i="3"/>
  <c r="R188" i="3"/>
  <c r="P188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J133" i="3"/>
  <c r="J132" i="3"/>
  <c r="F132" i="3"/>
  <c r="F130" i="3"/>
  <c r="E128" i="3"/>
  <c r="J94" i="3"/>
  <c r="J93" i="3"/>
  <c r="F93" i="3"/>
  <c r="F91" i="3"/>
  <c r="E89" i="3"/>
  <c r="J20" i="3"/>
  <c r="E20" i="3"/>
  <c r="F94" i="3" s="1"/>
  <c r="J19" i="3"/>
  <c r="J14" i="3"/>
  <c r="J91" i="3" s="1"/>
  <c r="E7" i="3"/>
  <c r="E124" i="3"/>
  <c r="J39" i="2"/>
  <c r="J38" i="2"/>
  <c r="AY96" i="1" s="1"/>
  <c r="J37" i="2"/>
  <c r="AX96" i="1" s="1"/>
  <c r="BI737" i="2"/>
  <c r="BH737" i="2"/>
  <c r="BG737" i="2"/>
  <c r="BE737" i="2"/>
  <c r="T737" i="2"/>
  <c r="T736" i="2" s="1"/>
  <c r="R737" i="2"/>
  <c r="R736" i="2" s="1"/>
  <c r="P737" i="2"/>
  <c r="P736" i="2"/>
  <c r="BI735" i="2"/>
  <c r="BH735" i="2"/>
  <c r="BG735" i="2"/>
  <c r="BE735" i="2"/>
  <c r="T735" i="2"/>
  <c r="T734" i="2" s="1"/>
  <c r="T731" i="2" s="1"/>
  <c r="R735" i="2"/>
  <c r="R734" i="2"/>
  <c r="P735" i="2"/>
  <c r="P734" i="2" s="1"/>
  <c r="BI733" i="2"/>
  <c r="BH733" i="2"/>
  <c r="BG733" i="2"/>
  <c r="BE733" i="2"/>
  <c r="T733" i="2"/>
  <c r="T732" i="2"/>
  <c r="R733" i="2"/>
  <c r="R732" i="2"/>
  <c r="R731" i="2" s="1"/>
  <c r="P733" i="2"/>
  <c r="P732" i="2" s="1"/>
  <c r="BI729" i="2"/>
  <c r="BH729" i="2"/>
  <c r="BG729" i="2"/>
  <c r="BE729" i="2"/>
  <c r="T729" i="2"/>
  <c r="T728" i="2" s="1"/>
  <c r="R729" i="2"/>
  <c r="R728" i="2"/>
  <c r="P729" i="2"/>
  <c r="P728" i="2"/>
  <c r="BI724" i="2"/>
  <c r="BH724" i="2"/>
  <c r="BG724" i="2"/>
  <c r="BE724" i="2"/>
  <c r="T724" i="2"/>
  <c r="R724" i="2"/>
  <c r="P724" i="2"/>
  <c r="BI718" i="2"/>
  <c r="BH718" i="2"/>
  <c r="BG718" i="2"/>
  <c r="BE718" i="2"/>
  <c r="T718" i="2"/>
  <c r="R718" i="2"/>
  <c r="P718" i="2"/>
  <c r="BI715" i="2"/>
  <c r="BH715" i="2"/>
  <c r="BG715" i="2"/>
  <c r="BE715" i="2"/>
  <c r="T715" i="2"/>
  <c r="T714" i="2" s="1"/>
  <c r="R715" i="2"/>
  <c r="R714" i="2" s="1"/>
  <c r="P715" i="2"/>
  <c r="P714" i="2"/>
  <c r="BI713" i="2"/>
  <c r="BH713" i="2"/>
  <c r="BG713" i="2"/>
  <c r="BE713" i="2"/>
  <c r="T713" i="2"/>
  <c r="R713" i="2"/>
  <c r="P713" i="2"/>
  <c r="BI712" i="2"/>
  <c r="BH712" i="2"/>
  <c r="BG712" i="2"/>
  <c r="BE712" i="2"/>
  <c r="T712" i="2"/>
  <c r="R712" i="2"/>
  <c r="P712" i="2"/>
  <c r="BI711" i="2"/>
  <c r="BH711" i="2"/>
  <c r="BG711" i="2"/>
  <c r="BE711" i="2"/>
  <c r="T711" i="2"/>
  <c r="R711" i="2"/>
  <c r="P711" i="2"/>
  <c r="BI710" i="2"/>
  <c r="BH710" i="2"/>
  <c r="BG710" i="2"/>
  <c r="BE710" i="2"/>
  <c r="T710" i="2"/>
  <c r="R710" i="2"/>
  <c r="P710" i="2"/>
  <c r="BI708" i="2"/>
  <c r="BH708" i="2"/>
  <c r="BG708" i="2"/>
  <c r="BE708" i="2"/>
  <c r="T708" i="2"/>
  <c r="R708" i="2"/>
  <c r="P708" i="2"/>
  <c r="BI704" i="2"/>
  <c r="BH704" i="2"/>
  <c r="BG704" i="2"/>
  <c r="BE704" i="2"/>
  <c r="T704" i="2"/>
  <c r="R704" i="2"/>
  <c r="P704" i="2"/>
  <c r="BI702" i="2"/>
  <c r="BH702" i="2"/>
  <c r="BG702" i="2"/>
  <c r="BE702" i="2"/>
  <c r="T702" i="2"/>
  <c r="R702" i="2"/>
  <c r="P702" i="2"/>
  <c r="BI700" i="2"/>
  <c r="BH700" i="2"/>
  <c r="BG700" i="2"/>
  <c r="BE700" i="2"/>
  <c r="T700" i="2"/>
  <c r="R700" i="2"/>
  <c r="P700" i="2"/>
  <c r="BI695" i="2"/>
  <c r="BH695" i="2"/>
  <c r="BG695" i="2"/>
  <c r="BE695" i="2"/>
  <c r="T695" i="2"/>
  <c r="R695" i="2"/>
  <c r="P695" i="2"/>
  <c r="BI693" i="2"/>
  <c r="BH693" i="2"/>
  <c r="BG693" i="2"/>
  <c r="BE693" i="2"/>
  <c r="T693" i="2"/>
  <c r="R693" i="2"/>
  <c r="P693" i="2"/>
  <c r="BI691" i="2"/>
  <c r="BH691" i="2"/>
  <c r="BG691" i="2"/>
  <c r="BE691" i="2"/>
  <c r="T691" i="2"/>
  <c r="R691" i="2"/>
  <c r="P691" i="2"/>
  <c r="BI689" i="2"/>
  <c r="BH689" i="2"/>
  <c r="BG689" i="2"/>
  <c r="BE689" i="2"/>
  <c r="T689" i="2"/>
  <c r="R689" i="2"/>
  <c r="P689" i="2"/>
  <c r="BI687" i="2"/>
  <c r="BH687" i="2"/>
  <c r="BG687" i="2"/>
  <c r="BE687" i="2"/>
  <c r="T687" i="2"/>
  <c r="R687" i="2"/>
  <c r="P687" i="2"/>
  <c r="BI686" i="2"/>
  <c r="BH686" i="2"/>
  <c r="BG686" i="2"/>
  <c r="BE686" i="2"/>
  <c r="T686" i="2"/>
  <c r="R686" i="2"/>
  <c r="P686" i="2"/>
  <c r="BI685" i="2"/>
  <c r="BH685" i="2"/>
  <c r="BG685" i="2"/>
  <c r="BE685" i="2"/>
  <c r="T685" i="2"/>
  <c r="R685" i="2"/>
  <c r="P685" i="2"/>
  <c r="BI684" i="2"/>
  <c r="BH684" i="2"/>
  <c r="BG684" i="2"/>
  <c r="BE684" i="2"/>
  <c r="T684" i="2"/>
  <c r="R684" i="2"/>
  <c r="P684" i="2"/>
  <c r="BI682" i="2"/>
  <c r="BH682" i="2"/>
  <c r="BG682" i="2"/>
  <c r="BE682" i="2"/>
  <c r="T682" i="2"/>
  <c r="T681" i="2" s="1"/>
  <c r="R682" i="2"/>
  <c r="R681" i="2"/>
  <c r="P682" i="2"/>
  <c r="P681" i="2"/>
  <c r="BI680" i="2"/>
  <c r="BH680" i="2"/>
  <c r="BG680" i="2"/>
  <c r="BE680" i="2"/>
  <c r="T680" i="2"/>
  <c r="R680" i="2"/>
  <c r="P680" i="2"/>
  <c r="BI678" i="2"/>
  <c r="BH678" i="2"/>
  <c r="BG678" i="2"/>
  <c r="BE678" i="2"/>
  <c r="T678" i="2"/>
  <c r="R678" i="2"/>
  <c r="P678" i="2"/>
  <c r="BI677" i="2"/>
  <c r="BH677" i="2"/>
  <c r="BG677" i="2"/>
  <c r="BE677" i="2"/>
  <c r="T677" i="2"/>
  <c r="R677" i="2"/>
  <c r="P677" i="2"/>
  <c r="BI675" i="2"/>
  <c r="BH675" i="2"/>
  <c r="BG675" i="2"/>
  <c r="BE675" i="2"/>
  <c r="T675" i="2"/>
  <c r="R675" i="2"/>
  <c r="P675" i="2"/>
  <c r="BI674" i="2"/>
  <c r="BH674" i="2"/>
  <c r="BG674" i="2"/>
  <c r="BE674" i="2"/>
  <c r="T674" i="2"/>
  <c r="R674" i="2"/>
  <c r="P674" i="2"/>
  <c r="BI673" i="2"/>
  <c r="BH673" i="2"/>
  <c r="BG673" i="2"/>
  <c r="BE673" i="2"/>
  <c r="T673" i="2"/>
  <c r="R673" i="2"/>
  <c r="P673" i="2"/>
  <c r="BI671" i="2"/>
  <c r="BH671" i="2"/>
  <c r="BG671" i="2"/>
  <c r="BE671" i="2"/>
  <c r="T671" i="2"/>
  <c r="R671" i="2"/>
  <c r="P671" i="2"/>
  <c r="BI669" i="2"/>
  <c r="BH669" i="2"/>
  <c r="BG669" i="2"/>
  <c r="BE669" i="2"/>
  <c r="T669" i="2"/>
  <c r="R669" i="2"/>
  <c r="P669" i="2"/>
  <c r="BI666" i="2"/>
  <c r="BH666" i="2"/>
  <c r="BG666" i="2"/>
  <c r="BE666" i="2"/>
  <c r="T666" i="2"/>
  <c r="R666" i="2"/>
  <c r="P666" i="2"/>
  <c r="BI664" i="2"/>
  <c r="BH664" i="2"/>
  <c r="BG664" i="2"/>
  <c r="BE664" i="2"/>
  <c r="T664" i="2"/>
  <c r="R664" i="2"/>
  <c r="P664" i="2"/>
  <c r="BI662" i="2"/>
  <c r="BH662" i="2"/>
  <c r="BG662" i="2"/>
  <c r="BE662" i="2"/>
  <c r="T662" i="2"/>
  <c r="R662" i="2"/>
  <c r="P662" i="2"/>
  <c r="BI657" i="2"/>
  <c r="BH657" i="2"/>
  <c r="BG657" i="2"/>
  <c r="BE657" i="2"/>
  <c r="T657" i="2"/>
  <c r="R657" i="2"/>
  <c r="P657" i="2"/>
  <c r="BI655" i="2"/>
  <c r="BH655" i="2"/>
  <c r="BG655" i="2"/>
  <c r="BE655" i="2"/>
  <c r="T655" i="2"/>
  <c r="R655" i="2"/>
  <c r="P655" i="2"/>
  <c r="BI654" i="2"/>
  <c r="BH654" i="2"/>
  <c r="BG654" i="2"/>
  <c r="BE654" i="2"/>
  <c r="T654" i="2"/>
  <c r="R654" i="2"/>
  <c r="P654" i="2"/>
  <c r="BI653" i="2"/>
  <c r="BH653" i="2"/>
  <c r="BG653" i="2"/>
  <c r="BE653" i="2"/>
  <c r="T653" i="2"/>
  <c r="R653" i="2"/>
  <c r="P653" i="2"/>
  <c r="BI652" i="2"/>
  <c r="BH652" i="2"/>
  <c r="BG652" i="2"/>
  <c r="BE652" i="2"/>
  <c r="T652" i="2"/>
  <c r="R652" i="2"/>
  <c r="P652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8" i="2"/>
  <c r="BH648" i="2"/>
  <c r="BG648" i="2"/>
  <c r="BE648" i="2"/>
  <c r="T648" i="2"/>
  <c r="R648" i="2"/>
  <c r="P648" i="2"/>
  <c r="BI647" i="2"/>
  <c r="BH647" i="2"/>
  <c r="BG647" i="2"/>
  <c r="BE647" i="2"/>
  <c r="T647" i="2"/>
  <c r="R647" i="2"/>
  <c r="P647" i="2"/>
  <c r="BI646" i="2"/>
  <c r="BH646" i="2"/>
  <c r="BG646" i="2"/>
  <c r="BE646" i="2"/>
  <c r="T646" i="2"/>
  <c r="R646" i="2"/>
  <c r="P646" i="2"/>
  <c r="BI645" i="2"/>
  <c r="BH645" i="2"/>
  <c r="BG645" i="2"/>
  <c r="BE645" i="2"/>
  <c r="T645" i="2"/>
  <c r="R645" i="2"/>
  <c r="P645" i="2"/>
  <c r="BI644" i="2"/>
  <c r="BH644" i="2"/>
  <c r="BG644" i="2"/>
  <c r="BE644" i="2"/>
  <c r="T644" i="2"/>
  <c r="R644" i="2"/>
  <c r="P644" i="2"/>
  <c r="BI643" i="2"/>
  <c r="BH643" i="2"/>
  <c r="BG643" i="2"/>
  <c r="BE643" i="2"/>
  <c r="T643" i="2"/>
  <c r="R643" i="2"/>
  <c r="P643" i="2"/>
  <c r="BI641" i="2"/>
  <c r="BH641" i="2"/>
  <c r="BG641" i="2"/>
  <c r="BE641" i="2"/>
  <c r="T641" i="2"/>
  <c r="R641" i="2"/>
  <c r="P641" i="2"/>
  <c r="BI640" i="2"/>
  <c r="BH640" i="2"/>
  <c r="BG640" i="2"/>
  <c r="BE640" i="2"/>
  <c r="T640" i="2"/>
  <c r="R640" i="2"/>
  <c r="P640" i="2"/>
  <c r="BI639" i="2"/>
  <c r="BH639" i="2"/>
  <c r="BG639" i="2"/>
  <c r="BE639" i="2"/>
  <c r="T639" i="2"/>
  <c r="R639" i="2"/>
  <c r="P639" i="2"/>
  <c r="BI638" i="2"/>
  <c r="BH638" i="2"/>
  <c r="BG638" i="2"/>
  <c r="BE638" i="2"/>
  <c r="T638" i="2"/>
  <c r="R638" i="2"/>
  <c r="P638" i="2"/>
  <c r="BI637" i="2"/>
  <c r="BH637" i="2"/>
  <c r="BG637" i="2"/>
  <c r="BE637" i="2"/>
  <c r="T637" i="2"/>
  <c r="R637" i="2"/>
  <c r="P637" i="2"/>
  <c r="BI636" i="2"/>
  <c r="BH636" i="2"/>
  <c r="BG636" i="2"/>
  <c r="BE636" i="2"/>
  <c r="T636" i="2"/>
  <c r="R636" i="2"/>
  <c r="P636" i="2"/>
  <c r="BI634" i="2"/>
  <c r="BH634" i="2"/>
  <c r="BG634" i="2"/>
  <c r="BE634" i="2"/>
  <c r="T634" i="2"/>
  <c r="R634" i="2"/>
  <c r="P634" i="2"/>
  <c r="BI633" i="2"/>
  <c r="BH633" i="2"/>
  <c r="BG633" i="2"/>
  <c r="BE633" i="2"/>
  <c r="T633" i="2"/>
  <c r="R633" i="2"/>
  <c r="P633" i="2"/>
  <c r="BI632" i="2"/>
  <c r="BH632" i="2"/>
  <c r="BG632" i="2"/>
  <c r="BE632" i="2"/>
  <c r="T632" i="2"/>
  <c r="R632" i="2"/>
  <c r="P632" i="2"/>
  <c r="BI631" i="2"/>
  <c r="BH631" i="2"/>
  <c r="BG631" i="2"/>
  <c r="BE631" i="2"/>
  <c r="T631" i="2"/>
  <c r="R631" i="2"/>
  <c r="P631" i="2"/>
  <c r="BI630" i="2"/>
  <c r="BH630" i="2"/>
  <c r="BG630" i="2"/>
  <c r="BE630" i="2"/>
  <c r="T630" i="2"/>
  <c r="R630" i="2"/>
  <c r="P630" i="2"/>
  <c r="BI629" i="2"/>
  <c r="BH629" i="2"/>
  <c r="BG629" i="2"/>
  <c r="BE629" i="2"/>
  <c r="T629" i="2"/>
  <c r="R629" i="2"/>
  <c r="P629" i="2"/>
  <c r="BI628" i="2"/>
  <c r="BH628" i="2"/>
  <c r="BG628" i="2"/>
  <c r="BE628" i="2"/>
  <c r="T628" i="2"/>
  <c r="R628" i="2"/>
  <c r="P628" i="2"/>
  <c r="BI627" i="2"/>
  <c r="BH627" i="2"/>
  <c r="BG627" i="2"/>
  <c r="BE627" i="2"/>
  <c r="T627" i="2"/>
  <c r="R627" i="2"/>
  <c r="P627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3" i="2"/>
  <c r="BH623" i="2"/>
  <c r="BG623" i="2"/>
  <c r="BE623" i="2"/>
  <c r="T623" i="2"/>
  <c r="R623" i="2"/>
  <c r="P623" i="2"/>
  <c r="BI622" i="2"/>
  <c r="BH622" i="2"/>
  <c r="BG622" i="2"/>
  <c r="BE622" i="2"/>
  <c r="T622" i="2"/>
  <c r="R622" i="2"/>
  <c r="P622" i="2"/>
  <c r="BI621" i="2"/>
  <c r="BH621" i="2"/>
  <c r="BG621" i="2"/>
  <c r="BE621" i="2"/>
  <c r="T621" i="2"/>
  <c r="R621" i="2"/>
  <c r="P621" i="2"/>
  <c r="BI619" i="2"/>
  <c r="BH619" i="2"/>
  <c r="BG619" i="2"/>
  <c r="BE619" i="2"/>
  <c r="T619" i="2"/>
  <c r="R619" i="2"/>
  <c r="P619" i="2"/>
  <c r="BI617" i="2"/>
  <c r="BH617" i="2"/>
  <c r="BG617" i="2"/>
  <c r="BE617" i="2"/>
  <c r="T617" i="2"/>
  <c r="R617" i="2"/>
  <c r="P617" i="2"/>
  <c r="BI615" i="2"/>
  <c r="BH615" i="2"/>
  <c r="BG615" i="2"/>
  <c r="BE615" i="2"/>
  <c r="T615" i="2"/>
  <c r="R615" i="2"/>
  <c r="P615" i="2"/>
  <c r="BI614" i="2"/>
  <c r="BH614" i="2"/>
  <c r="BG614" i="2"/>
  <c r="BE614" i="2"/>
  <c r="T614" i="2"/>
  <c r="R614" i="2"/>
  <c r="P614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8" i="2"/>
  <c r="BH608" i="2"/>
  <c r="BG608" i="2"/>
  <c r="BE608" i="2"/>
  <c r="T608" i="2"/>
  <c r="R608" i="2"/>
  <c r="P608" i="2"/>
  <c r="BI606" i="2"/>
  <c r="BH606" i="2"/>
  <c r="BG606" i="2"/>
  <c r="BE606" i="2"/>
  <c r="T606" i="2"/>
  <c r="R606" i="2"/>
  <c r="P606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2" i="2"/>
  <c r="BH602" i="2"/>
  <c r="BG602" i="2"/>
  <c r="BE602" i="2"/>
  <c r="T602" i="2"/>
  <c r="R602" i="2"/>
  <c r="P602" i="2"/>
  <c r="BI600" i="2"/>
  <c r="BH600" i="2"/>
  <c r="BG600" i="2"/>
  <c r="BE600" i="2"/>
  <c r="T600" i="2"/>
  <c r="R600" i="2"/>
  <c r="P600" i="2"/>
  <c r="BI598" i="2"/>
  <c r="BH598" i="2"/>
  <c r="BG598" i="2"/>
  <c r="BE598" i="2"/>
  <c r="T598" i="2"/>
  <c r="R598" i="2"/>
  <c r="P598" i="2"/>
  <c r="BI596" i="2"/>
  <c r="BH596" i="2"/>
  <c r="BG596" i="2"/>
  <c r="BE596" i="2"/>
  <c r="T596" i="2"/>
  <c r="R596" i="2"/>
  <c r="P596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92" i="2"/>
  <c r="BH592" i="2"/>
  <c r="BG592" i="2"/>
  <c r="BE592" i="2"/>
  <c r="T592" i="2"/>
  <c r="R592" i="2"/>
  <c r="P592" i="2"/>
  <c r="BI590" i="2"/>
  <c r="BH590" i="2"/>
  <c r="BG590" i="2"/>
  <c r="BE590" i="2"/>
  <c r="T590" i="2"/>
  <c r="R590" i="2"/>
  <c r="P590" i="2"/>
  <c r="BI589" i="2"/>
  <c r="BH589" i="2"/>
  <c r="BG589" i="2"/>
  <c r="BE589" i="2"/>
  <c r="T589" i="2"/>
  <c r="R589" i="2"/>
  <c r="P589" i="2"/>
  <c r="BI587" i="2"/>
  <c r="BH587" i="2"/>
  <c r="BG587" i="2"/>
  <c r="BE587" i="2"/>
  <c r="T587" i="2"/>
  <c r="R587" i="2"/>
  <c r="P587" i="2"/>
  <c r="BI586" i="2"/>
  <c r="BH586" i="2"/>
  <c r="BG586" i="2"/>
  <c r="BE586" i="2"/>
  <c r="T586" i="2"/>
  <c r="R586" i="2"/>
  <c r="P586" i="2"/>
  <c r="BI584" i="2"/>
  <c r="BH584" i="2"/>
  <c r="BG584" i="2"/>
  <c r="BE584" i="2"/>
  <c r="T584" i="2"/>
  <c r="R584" i="2"/>
  <c r="P584" i="2"/>
  <c r="BI582" i="2"/>
  <c r="BH582" i="2"/>
  <c r="BG582" i="2"/>
  <c r="BE582" i="2"/>
  <c r="T582" i="2"/>
  <c r="R582" i="2"/>
  <c r="P582" i="2"/>
  <c r="BI580" i="2"/>
  <c r="BH580" i="2"/>
  <c r="BG580" i="2"/>
  <c r="BE580" i="2"/>
  <c r="T580" i="2"/>
  <c r="R580" i="2"/>
  <c r="P580" i="2"/>
  <c r="BI579" i="2"/>
  <c r="BH579" i="2"/>
  <c r="BG579" i="2"/>
  <c r="BE579" i="2"/>
  <c r="T579" i="2"/>
  <c r="R579" i="2"/>
  <c r="P579" i="2"/>
  <c r="BI577" i="2"/>
  <c r="BH577" i="2"/>
  <c r="BG577" i="2"/>
  <c r="BE577" i="2"/>
  <c r="T577" i="2"/>
  <c r="R577" i="2"/>
  <c r="P577" i="2"/>
  <c r="BI572" i="2"/>
  <c r="BH572" i="2"/>
  <c r="BG572" i="2"/>
  <c r="BE572" i="2"/>
  <c r="T572" i="2"/>
  <c r="R572" i="2"/>
  <c r="P572" i="2"/>
  <c r="BI570" i="2"/>
  <c r="BH570" i="2"/>
  <c r="BG570" i="2"/>
  <c r="BE570" i="2"/>
  <c r="T570" i="2"/>
  <c r="R570" i="2"/>
  <c r="P570" i="2"/>
  <c r="BI568" i="2"/>
  <c r="BH568" i="2"/>
  <c r="BG568" i="2"/>
  <c r="BE568" i="2"/>
  <c r="T568" i="2"/>
  <c r="R568" i="2"/>
  <c r="P568" i="2"/>
  <c r="BI564" i="2"/>
  <c r="BH564" i="2"/>
  <c r="BG564" i="2"/>
  <c r="BE564" i="2"/>
  <c r="T564" i="2"/>
  <c r="R564" i="2"/>
  <c r="P564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58" i="2"/>
  <c r="BH558" i="2"/>
  <c r="BG558" i="2"/>
  <c r="BE558" i="2"/>
  <c r="T558" i="2"/>
  <c r="T557" i="2" s="1"/>
  <c r="R558" i="2"/>
  <c r="R557" i="2" s="1"/>
  <c r="P558" i="2"/>
  <c r="P557" i="2"/>
  <c r="BI556" i="2"/>
  <c r="BH556" i="2"/>
  <c r="BG556" i="2"/>
  <c r="BE556" i="2"/>
  <c r="T556" i="2"/>
  <c r="T555" i="2" s="1"/>
  <c r="R556" i="2"/>
  <c r="R555" i="2"/>
  <c r="P556" i="2"/>
  <c r="P555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49" i="2"/>
  <c r="BH549" i="2"/>
  <c r="BG549" i="2"/>
  <c r="BE549" i="2"/>
  <c r="T549" i="2"/>
  <c r="R549" i="2"/>
  <c r="P549" i="2"/>
  <c r="BI548" i="2"/>
  <c r="BH548" i="2"/>
  <c r="BG548" i="2"/>
  <c r="BE548" i="2"/>
  <c r="T548" i="2"/>
  <c r="R548" i="2"/>
  <c r="P548" i="2"/>
  <c r="BI547" i="2"/>
  <c r="BH547" i="2"/>
  <c r="BG547" i="2"/>
  <c r="BE547" i="2"/>
  <c r="T547" i="2"/>
  <c r="R547" i="2"/>
  <c r="P547" i="2"/>
  <c r="BI546" i="2"/>
  <c r="BH546" i="2"/>
  <c r="BG546" i="2"/>
  <c r="BE546" i="2"/>
  <c r="T546" i="2"/>
  <c r="R546" i="2"/>
  <c r="P546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21" i="2"/>
  <c r="BH521" i="2"/>
  <c r="BG521" i="2"/>
  <c r="BE521" i="2"/>
  <c r="T521" i="2"/>
  <c r="R521" i="2"/>
  <c r="P521" i="2"/>
  <c r="BI520" i="2"/>
  <c r="BH520" i="2"/>
  <c r="BG520" i="2"/>
  <c r="BE520" i="2"/>
  <c r="T520" i="2"/>
  <c r="R520" i="2"/>
  <c r="P520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1" i="2"/>
  <c r="BH491" i="2"/>
  <c r="BG491" i="2"/>
  <c r="BE491" i="2"/>
  <c r="T491" i="2"/>
  <c r="R491" i="2"/>
  <c r="P491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1" i="2"/>
  <c r="BH481" i="2"/>
  <c r="BG481" i="2"/>
  <c r="BE481" i="2"/>
  <c r="T481" i="2"/>
  <c r="R481" i="2"/>
  <c r="P481" i="2"/>
  <c r="BI480" i="2"/>
  <c r="BH480" i="2"/>
  <c r="BG480" i="2"/>
  <c r="BE480" i="2"/>
  <c r="T480" i="2"/>
  <c r="R480" i="2"/>
  <c r="P480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5" i="2"/>
  <c r="BH465" i="2"/>
  <c r="BG465" i="2"/>
  <c r="BE465" i="2"/>
  <c r="T465" i="2"/>
  <c r="R465" i="2"/>
  <c r="P465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60" i="2"/>
  <c r="BH460" i="2"/>
  <c r="BG460" i="2"/>
  <c r="BE460" i="2"/>
  <c r="T460" i="2"/>
  <c r="R460" i="2"/>
  <c r="P460" i="2"/>
  <c r="BI459" i="2"/>
  <c r="BH459" i="2"/>
  <c r="BG459" i="2"/>
  <c r="BE459" i="2"/>
  <c r="T459" i="2"/>
  <c r="R459" i="2"/>
  <c r="P459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4" i="2"/>
  <c r="BH444" i="2"/>
  <c r="BG444" i="2"/>
  <c r="BE444" i="2"/>
  <c r="T444" i="2"/>
  <c r="R444" i="2"/>
  <c r="P444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8" i="2"/>
  <c r="BH428" i="2"/>
  <c r="BG428" i="2"/>
  <c r="BE428" i="2"/>
  <c r="T428" i="2"/>
  <c r="R428" i="2"/>
  <c r="P428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8" i="2"/>
  <c r="BH418" i="2"/>
  <c r="BG418" i="2"/>
  <c r="BE418" i="2"/>
  <c r="T418" i="2"/>
  <c r="R418" i="2"/>
  <c r="P418" i="2"/>
  <c r="BI415" i="2"/>
  <c r="BH415" i="2"/>
  <c r="BG415" i="2"/>
  <c r="BE415" i="2"/>
  <c r="T415" i="2"/>
  <c r="T414" i="2" s="1"/>
  <c r="R415" i="2"/>
  <c r="R414" i="2" s="1"/>
  <c r="P415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399" i="2"/>
  <c r="BH399" i="2"/>
  <c r="BG399" i="2"/>
  <c r="BE399" i="2"/>
  <c r="T399" i="2"/>
  <c r="R399" i="2"/>
  <c r="P399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8" i="2"/>
  <c r="BH348" i="2"/>
  <c r="BG348" i="2"/>
  <c r="BE348" i="2"/>
  <c r="T348" i="2"/>
  <c r="R348" i="2"/>
  <c r="P348" i="2"/>
  <c r="BI344" i="2"/>
  <c r="BH344" i="2"/>
  <c r="BG344" i="2"/>
  <c r="BE344" i="2"/>
  <c r="T344" i="2"/>
  <c r="R344" i="2"/>
  <c r="P344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78" i="2"/>
  <c r="BH278" i="2"/>
  <c r="BG278" i="2"/>
  <c r="BE278" i="2"/>
  <c r="T278" i="2"/>
  <c r="R278" i="2"/>
  <c r="P278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3" i="2"/>
  <c r="BH263" i="2"/>
  <c r="BG263" i="2"/>
  <c r="BE263" i="2"/>
  <c r="T263" i="2"/>
  <c r="R263" i="2"/>
  <c r="P263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18" i="2"/>
  <c r="BH218" i="2"/>
  <c r="BG218" i="2"/>
  <c r="BE218" i="2"/>
  <c r="T218" i="2"/>
  <c r="R218" i="2"/>
  <c r="P218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59" i="2"/>
  <c r="BH159" i="2"/>
  <c r="BG159" i="2"/>
  <c r="BE159" i="2"/>
  <c r="T159" i="2"/>
  <c r="R159" i="2"/>
  <c r="P159" i="2"/>
  <c r="BI155" i="2"/>
  <c r="BH155" i="2"/>
  <c r="BG155" i="2"/>
  <c r="BE155" i="2"/>
  <c r="T155" i="2"/>
  <c r="R155" i="2"/>
  <c r="P155" i="2"/>
  <c r="J149" i="2"/>
  <c r="J148" i="2"/>
  <c r="F148" i="2"/>
  <c r="F146" i="2"/>
  <c r="E144" i="2"/>
  <c r="J94" i="2"/>
  <c r="J93" i="2"/>
  <c r="F93" i="2"/>
  <c r="F91" i="2"/>
  <c r="E89" i="2"/>
  <c r="J20" i="2"/>
  <c r="E20" i="2"/>
  <c r="F94" i="2" s="1"/>
  <c r="J19" i="2"/>
  <c r="J14" i="2"/>
  <c r="J146" i="2" s="1"/>
  <c r="E7" i="2"/>
  <c r="E140" i="2" s="1"/>
  <c r="L90" i="1"/>
  <c r="AM90" i="1"/>
  <c r="AM89" i="1"/>
  <c r="L89" i="1"/>
  <c r="AM87" i="1"/>
  <c r="L87" i="1"/>
  <c r="L85" i="1"/>
  <c r="L84" i="1"/>
  <c r="BK240" i="3"/>
  <c r="BK226" i="3"/>
  <c r="J223" i="3"/>
  <c r="J220" i="3"/>
  <c r="BK217" i="3"/>
  <c r="BK210" i="3"/>
  <c r="BK207" i="3"/>
  <c r="BK194" i="3"/>
  <c r="BK192" i="3"/>
  <c r="J186" i="3"/>
  <c r="BK182" i="3"/>
  <c r="J179" i="3"/>
  <c r="J172" i="3"/>
  <c r="J171" i="3"/>
  <c r="BK169" i="3"/>
  <c r="J167" i="3"/>
  <c r="J165" i="3"/>
  <c r="J163" i="3"/>
  <c r="BK161" i="3"/>
  <c r="J160" i="3"/>
  <c r="J158" i="3"/>
  <c r="BK154" i="3"/>
  <c r="J152" i="3"/>
  <c r="J151" i="3"/>
  <c r="BK148" i="3"/>
  <c r="J146" i="3"/>
  <c r="J139" i="3"/>
  <c r="J691" i="2"/>
  <c r="BK687" i="2"/>
  <c r="J680" i="2"/>
  <c r="BK678" i="2"/>
  <c r="BK674" i="2"/>
  <c r="J669" i="2"/>
  <c r="J662" i="2"/>
  <c r="BK657" i="2"/>
  <c r="J654" i="2"/>
  <c r="J652" i="2"/>
  <c r="J647" i="2"/>
  <c r="BK646" i="2"/>
  <c r="J643" i="2"/>
  <c r="J640" i="2"/>
  <c r="BK632" i="2"/>
  <c r="BK630" i="2"/>
  <c r="BK625" i="2"/>
  <c r="BK623" i="2"/>
  <c r="BK622" i="2"/>
  <c r="BK619" i="2"/>
  <c r="J615" i="2"/>
  <c r="BK614" i="2"/>
  <c r="BK606" i="2"/>
  <c r="BK604" i="2"/>
  <c r="J598" i="2"/>
  <c r="BK595" i="2"/>
  <c r="J593" i="2"/>
  <c r="BK592" i="2"/>
  <c r="BK589" i="2"/>
  <c r="BK587" i="2"/>
  <c r="BK586" i="2"/>
  <c r="BK577" i="2"/>
  <c r="BK572" i="2"/>
  <c r="BK564" i="2"/>
  <c r="J562" i="2"/>
  <c r="BK556" i="2"/>
  <c r="J553" i="2"/>
  <c r="J552" i="2"/>
  <c r="BK547" i="2"/>
  <c r="BK543" i="2"/>
  <c r="J540" i="2"/>
  <c r="J537" i="2"/>
  <c r="J532" i="2"/>
  <c r="J530" i="2"/>
  <c r="BK529" i="2"/>
  <c r="J528" i="2"/>
  <c r="BK278" i="2"/>
  <c r="BK272" i="2"/>
  <c r="J255" i="2"/>
  <c r="BK251" i="2"/>
  <c r="J240" i="2"/>
  <c r="J230" i="2"/>
  <c r="BK222" i="2"/>
  <c r="BK206" i="2"/>
  <c r="BK205" i="2"/>
  <c r="BK199" i="2"/>
  <c r="J197" i="2"/>
  <c r="J196" i="2"/>
  <c r="BK180" i="2"/>
  <c r="J178" i="2"/>
  <c r="J170" i="2"/>
  <c r="J168" i="2"/>
  <c r="BK165" i="2"/>
  <c r="J163" i="2"/>
  <c r="BK155" i="2"/>
  <c r="J249" i="3"/>
  <c r="BK247" i="3"/>
  <c r="J242" i="3"/>
  <c r="BK237" i="3"/>
  <c r="J234" i="3"/>
  <c r="BK232" i="3"/>
  <c r="J230" i="3"/>
  <c r="BK229" i="3"/>
  <c r="J226" i="3"/>
  <c r="BK221" i="3"/>
  <c r="BK218" i="3"/>
  <c r="J217" i="3"/>
  <c r="J215" i="3"/>
  <c r="BK211" i="3"/>
  <c r="J207" i="3"/>
  <c r="BK205" i="3"/>
  <c r="BK203" i="3"/>
  <c r="BK199" i="3"/>
  <c r="BK196" i="3"/>
  <c r="J190" i="3"/>
  <c r="J188" i="3"/>
  <c r="BK184" i="3"/>
  <c r="J182" i="3"/>
  <c r="BK179" i="3"/>
  <c r="J169" i="3"/>
  <c r="BK167" i="3"/>
  <c r="BK163" i="3"/>
  <c r="J157" i="3"/>
  <c r="BK155" i="3"/>
  <c r="BK141" i="3"/>
  <c r="J140" i="3"/>
  <c r="J687" i="2"/>
  <c r="J686" i="2"/>
  <c r="BK682" i="2"/>
  <c r="J678" i="2"/>
  <c r="J677" i="2"/>
  <c r="J675" i="2"/>
  <c r="J673" i="2"/>
  <c r="BK669" i="2"/>
  <c r="BK666" i="2"/>
  <c r="J657" i="2"/>
  <c r="BK653" i="2"/>
  <c r="BK651" i="2"/>
  <c r="BK644" i="2"/>
  <c r="J638" i="2"/>
  <c r="BK637" i="2"/>
  <c r="BK634" i="2"/>
  <c r="J633" i="2"/>
  <c r="J631" i="2"/>
  <c r="J630" i="2"/>
  <c r="J628" i="2"/>
  <c r="J627" i="2"/>
  <c r="J623" i="2"/>
  <c r="J622" i="2"/>
  <c r="BK610" i="2"/>
  <c r="J605" i="2"/>
  <c r="J602" i="2"/>
  <c r="BK593" i="2"/>
  <c r="J589" i="2"/>
  <c r="J587" i="2"/>
  <c r="J586" i="2"/>
  <c r="J580" i="2"/>
  <c r="BK579" i="2"/>
  <c r="J570" i="2"/>
  <c r="J564" i="2"/>
  <c r="BK561" i="2"/>
  <c r="J556" i="2"/>
  <c r="J554" i="2"/>
  <c r="J551" i="2"/>
  <c r="BK548" i="2"/>
  <c r="J546" i="2"/>
  <c r="J544" i="2"/>
  <c r="BK538" i="2"/>
  <c r="BK536" i="2"/>
  <c r="BK535" i="2"/>
  <c r="BK534" i="2"/>
  <c r="J533" i="2"/>
  <c r="J527" i="2"/>
  <c r="BK521" i="2"/>
  <c r="BK519" i="2"/>
  <c r="BK518" i="2"/>
  <c r="BK517" i="2"/>
  <c r="J515" i="2"/>
  <c r="J513" i="2"/>
  <c r="J511" i="2"/>
  <c r="BK510" i="2"/>
  <c r="J507" i="2"/>
  <c r="J506" i="2"/>
  <c r="BK505" i="2"/>
  <c r="BK503" i="2"/>
  <c r="BK502" i="2"/>
  <c r="J501" i="2"/>
  <c r="BK499" i="2"/>
  <c r="J498" i="2"/>
  <c r="J497" i="2"/>
  <c r="J496" i="2"/>
  <c r="BK494" i="2"/>
  <c r="J493" i="2"/>
  <c r="J491" i="2"/>
  <c r="BK488" i="2"/>
  <c r="BK485" i="2"/>
  <c r="BK481" i="2"/>
  <c r="J479" i="2"/>
  <c r="J472" i="2"/>
  <c r="BK466" i="2"/>
  <c r="BK462" i="2"/>
  <c r="J461" i="2"/>
  <c r="J460" i="2"/>
  <c r="BK458" i="2"/>
  <c r="BK457" i="2"/>
  <c r="J456" i="2"/>
  <c r="BK455" i="2"/>
  <c r="J454" i="2"/>
  <c r="J453" i="2"/>
  <c r="J450" i="2"/>
  <c r="BK448" i="2"/>
  <c r="J444" i="2"/>
  <c r="J439" i="2"/>
  <c r="BK432" i="2"/>
  <c r="J428" i="2"/>
  <c r="J426" i="2"/>
  <c r="J424" i="2"/>
  <c r="BK421" i="2"/>
  <c r="J418" i="2"/>
  <c r="J413" i="2"/>
  <c r="J412" i="2"/>
  <c r="J409" i="2"/>
  <c r="J402" i="2"/>
  <c r="BK399" i="2"/>
  <c r="BK397" i="2"/>
  <c r="J390" i="2"/>
  <c r="BK388" i="2"/>
  <c r="J387" i="2"/>
  <c r="BK379" i="2"/>
  <c r="J378" i="2"/>
  <c r="J366" i="2"/>
  <c r="J360" i="2"/>
  <c r="J354" i="2"/>
  <c r="BK352" i="2"/>
  <c r="J350" i="2"/>
  <c r="J348" i="2"/>
  <c r="J344" i="2"/>
  <c r="BK336" i="2"/>
  <c r="J335" i="2"/>
  <c r="BK332" i="2"/>
  <c r="BK328" i="2"/>
  <c r="BK326" i="2"/>
  <c r="J322" i="2"/>
  <c r="BK316" i="2"/>
  <c r="J314" i="2"/>
  <c r="J312" i="2"/>
  <c r="J311" i="2"/>
  <c r="BK304" i="2"/>
  <c r="BK297" i="2"/>
  <c r="BK295" i="2"/>
  <c r="J293" i="2"/>
  <c r="BK291" i="2"/>
  <c r="BK289" i="2"/>
  <c r="BK288" i="2"/>
  <c r="J287" i="2"/>
  <c r="BK282" i="2"/>
  <c r="J278" i="2"/>
  <c r="BK249" i="3"/>
  <c r="J247" i="3"/>
  <c r="BK245" i="3"/>
  <c r="BK242" i="3"/>
  <c r="J240" i="3"/>
  <c r="BK234" i="3"/>
  <c r="J232" i="3"/>
  <c r="J225" i="3"/>
  <c r="J221" i="3"/>
  <c r="BK220" i="3"/>
  <c r="BK213" i="3"/>
  <c r="J205" i="3"/>
  <c r="BK200" i="3"/>
  <c r="J199" i="3"/>
  <c r="J196" i="3"/>
  <c r="J174" i="3"/>
  <c r="BK171" i="3"/>
  <c r="BK140" i="3"/>
  <c r="BK737" i="2"/>
  <c r="BK735" i="2"/>
  <c r="J729" i="2"/>
  <c r="J724" i="2"/>
  <c r="J715" i="2"/>
  <c r="BK713" i="2"/>
  <c r="BK711" i="2"/>
  <c r="J710" i="2"/>
  <c r="BK708" i="2"/>
  <c r="J704" i="2"/>
  <c r="BK695" i="2"/>
  <c r="J693" i="2"/>
  <c r="BK686" i="2"/>
  <c r="BK685" i="2"/>
  <c r="J685" i="2"/>
  <c r="J682" i="2"/>
  <c r="BK677" i="2"/>
  <c r="BK671" i="2"/>
  <c r="J664" i="2"/>
  <c r="BK654" i="2"/>
  <c r="J653" i="2"/>
  <c r="BK652" i="2"/>
  <c r="J650" i="2"/>
  <c r="BK648" i="2"/>
  <c r="J646" i="2"/>
  <c r="J645" i="2"/>
  <c r="J644" i="2"/>
  <c r="J641" i="2"/>
  <c r="BK639" i="2"/>
  <c r="J637" i="2"/>
  <c r="J636" i="2"/>
  <c r="BK631" i="2"/>
  <c r="J629" i="2"/>
  <c r="BK627" i="2"/>
  <c r="J626" i="2"/>
  <c r="BK621" i="2"/>
  <c r="BK617" i="2"/>
  <c r="J614" i="2"/>
  <c r="J612" i="2"/>
  <c r="J608" i="2"/>
  <c r="BK605" i="2"/>
  <c r="J604" i="2"/>
  <c r="J596" i="2"/>
  <c r="J594" i="2"/>
  <c r="BK590" i="2"/>
  <c r="J584" i="2"/>
  <c r="BK582" i="2"/>
  <c r="J572" i="2"/>
  <c r="J568" i="2"/>
  <c r="J561" i="2"/>
  <c r="BK558" i="2"/>
  <c r="BK553" i="2"/>
  <c r="BK552" i="2"/>
  <c r="BK549" i="2"/>
  <c r="J547" i="2"/>
  <c r="BK546" i="2"/>
  <c r="BK545" i="2"/>
  <c r="J543" i="2"/>
  <c r="BK541" i="2"/>
  <c r="J539" i="2"/>
  <c r="J534" i="2"/>
  <c r="BK532" i="2"/>
  <c r="BK528" i="2"/>
  <c r="BK525" i="2"/>
  <c r="BK524" i="2"/>
  <c r="BK523" i="2"/>
  <c r="BK522" i="2"/>
  <c r="J514" i="2"/>
  <c r="BK511" i="2"/>
  <c r="J510" i="2"/>
  <c r="BK507" i="2"/>
  <c r="BK506" i="2"/>
  <c r="J505" i="2"/>
  <c r="J504" i="2"/>
  <c r="J503" i="2"/>
  <c r="J502" i="2"/>
  <c r="BK501" i="2"/>
  <c r="J500" i="2"/>
  <c r="J495" i="2"/>
  <c r="BK491" i="2"/>
  <c r="BK490" i="2"/>
  <c r="J489" i="2"/>
  <c r="BK484" i="2"/>
  <c r="BK483" i="2"/>
  <c r="BK478" i="2"/>
  <c r="J477" i="2"/>
  <c r="J476" i="2"/>
  <c r="J475" i="2"/>
  <c r="BK473" i="2"/>
  <c r="BK471" i="2"/>
  <c r="BK470" i="2"/>
  <c r="BK469" i="2"/>
  <c r="J468" i="2"/>
  <c r="J467" i="2"/>
  <c r="J465" i="2"/>
  <c r="J464" i="2"/>
  <c r="BK463" i="2"/>
  <c r="BK459" i="2"/>
  <c r="J458" i="2"/>
  <c r="BK454" i="2"/>
  <c r="J452" i="2"/>
  <c r="J446" i="2"/>
  <c r="BK444" i="2"/>
  <c r="BK441" i="2"/>
  <c r="J433" i="2"/>
  <c r="J430" i="2"/>
  <c r="J423" i="2"/>
  <c r="J421" i="2"/>
  <c r="J415" i="2"/>
  <c r="J411" i="2"/>
  <c r="BK409" i="2"/>
  <c r="BK402" i="2"/>
  <c r="BK395" i="2"/>
  <c r="BK383" i="2"/>
  <c r="J381" i="2"/>
  <c r="BK378" i="2"/>
  <c r="J376" i="2"/>
  <c r="J375" i="2"/>
  <c r="BK372" i="2"/>
  <c r="BK362" i="2"/>
  <c r="J358" i="2"/>
  <c r="BK348" i="2"/>
  <c r="BK344" i="2"/>
  <c r="BK338" i="2"/>
  <c r="J337" i="2"/>
  <c r="J336" i="2"/>
  <c r="BK335" i="2"/>
  <c r="BK330" i="2"/>
  <c r="J324" i="2"/>
  <c r="BK320" i="2"/>
  <c r="J318" i="2"/>
  <c r="BK317" i="2"/>
  <c r="J316" i="2"/>
  <c r="BK311" i="2"/>
  <c r="J309" i="2"/>
  <c r="BK306" i="2"/>
  <c r="J295" i="2"/>
  <c r="BK293" i="2"/>
  <c r="J289" i="2"/>
  <c r="BK285" i="2"/>
  <c r="J283" i="2"/>
  <c r="J282" i="2"/>
  <c r="BK274" i="2"/>
  <c r="J272" i="2"/>
  <c r="BK270" i="2"/>
  <c r="BK257" i="2"/>
  <c r="BK255" i="2"/>
  <c r="J251" i="2"/>
  <c r="J248" i="2"/>
  <c r="BK246" i="2"/>
  <c r="J242" i="2"/>
  <c r="J239" i="2"/>
  <c r="BK238" i="2"/>
  <c r="J237" i="2"/>
  <c r="BK235" i="2"/>
  <c r="J232" i="2"/>
  <c r="J226" i="2"/>
  <c r="J222" i="2"/>
  <c r="J218" i="2"/>
  <c r="J214" i="2"/>
  <c r="J213" i="2"/>
  <c r="BK212" i="2"/>
  <c r="BK210" i="2"/>
  <c r="J208" i="2"/>
  <c r="J199" i="2"/>
  <c r="BK197" i="2"/>
  <c r="BK187" i="2"/>
  <c r="BK185" i="2"/>
  <c r="J180" i="2"/>
  <c r="BK168" i="2"/>
  <c r="BK166" i="2"/>
  <c r="J165" i="2"/>
  <c r="J159" i="2"/>
  <c r="AS95" i="1"/>
  <c r="J245" i="3"/>
  <c r="J237" i="3"/>
  <c r="BK230" i="3"/>
  <c r="J229" i="3"/>
  <c r="BK225" i="3"/>
  <c r="BK223" i="3"/>
  <c r="J218" i="3"/>
  <c r="BK215" i="3"/>
  <c r="J213" i="3"/>
  <c r="J211" i="3"/>
  <c r="J210" i="3"/>
  <c r="J203" i="3"/>
  <c r="J200" i="3"/>
  <c r="J194" i="3"/>
  <c r="BK178" i="3"/>
  <c r="J176" i="3"/>
  <c r="BK174" i="3"/>
  <c r="BK162" i="3"/>
  <c r="J161" i="3"/>
  <c r="BK160" i="3"/>
  <c r="BK158" i="3"/>
  <c r="BK157" i="3"/>
  <c r="J155" i="3"/>
  <c r="BK151" i="3"/>
  <c r="BK149" i="3"/>
  <c r="J141" i="3"/>
  <c r="J737" i="2"/>
  <c r="J735" i="2"/>
  <c r="J733" i="2"/>
  <c r="BK718" i="2"/>
  <c r="J712" i="2"/>
  <c r="BK710" i="2"/>
  <c r="J708" i="2"/>
  <c r="BK704" i="2"/>
  <c r="BK702" i="2"/>
  <c r="J700" i="2"/>
  <c r="J695" i="2"/>
  <c r="BK691" i="2"/>
  <c r="J689" i="2"/>
  <c r="BK684" i="2"/>
  <c r="BK680" i="2"/>
  <c r="J671" i="2"/>
  <c r="BK664" i="2"/>
  <c r="J655" i="2"/>
  <c r="J648" i="2"/>
  <c r="BK645" i="2"/>
  <c r="BK640" i="2"/>
  <c r="BK638" i="2"/>
  <c r="J634" i="2"/>
  <c r="BK633" i="2"/>
  <c r="J632" i="2"/>
  <c r="BK629" i="2"/>
  <c r="J625" i="2"/>
  <c r="J619" i="2"/>
  <c r="J610" i="2"/>
  <c r="J606" i="2"/>
  <c r="J600" i="2"/>
  <c r="BK594" i="2"/>
  <c r="J592" i="2"/>
  <c r="J582" i="2"/>
  <c r="BK580" i="2"/>
  <c r="J579" i="2"/>
  <c r="J577" i="2"/>
  <c r="BK554" i="2"/>
  <c r="BK551" i="2"/>
  <c r="BK544" i="2"/>
  <c r="BK539" i="2"/>
  <c r="J536" i="2"/>
  <c r="J531" i="2"/>
  <c r="BK530" i="2"/>
  <c r="BK527" i="2"/>
  <c r="BK526" i="2"/>
  <c r="J524" i="2"/>
  <c r="J523" i="2"/>
  <c r="J522" i="2"/>
  <c r="BK520" i="2"/>
  <c r="J518" i="2"/>
  <c r="J517" i="2"/>
  <c r="J516" i="2"/>
  <c r="BK514" i="2"/>
  <c r="BK512" i="2"/>
  <c r="J509" i="2"/>
  <c r="BK508" i="2"/>
  <c r="BK504" i="2"/>
  <c r="BK500" i="2"/>
  <c r="BK498" i="2"/>
  <c r="BK495" i="2"/>
  <c r="BK493" i="2"/>
  <c r="J492" i="2"/>
  <c r="J490" i="2"/>
  <c r="BK487" i="2"/>
  <c r="J486" i="2"/>
  <c r="J485" i="2"/>
  <c r="J484" i="2"/>
  <c r="J483" i="2"/>
  <c r="J482" i="2"/>
  <c r="BK480" i="2"/>
  <c r="BK479" i="2"/>
  <c r="BK476" i="2"/>
  <c r="BK475" i="2"/>
  <c r="J474" i="2"/>
  <c r="J469" i="2"/>
  <c r="BK467" i="2"/>
  <c r="J466" i="2"/>
  <c r="J462" i="2"/>
  <c r="BK456" i="2"/>
  <c r="BK450" i="2"/>
  <c r="J448" i="2"/>
  <c r="BK439" i="2"/>
  <c r="BK428" i="2"/>
  <c r="BK426" i="2"/>
  <c r="BK420" i="2"/>
  <c r="BK418" i="2"/>
  <c r="BK415" i="2"/>
  <c r="BK412" i="2"/>
  <c r="J407" i="2"/>
  <c r="J405" i="2"/>
  <c r="J403" i="2"/>
  <c r="J388" i="2"/>
  <c r="J385" i="2"/>
  <c r="J383" i="2"/>
  <c r="BK381" i="2"/>
  <c r="J379" i="2"/>
  <c r="BK376" i="2"/>
  <c r="BK375" i="2"/>
  <c r="BK374" i="2"/>
  <c r="BK373" i="2"/>
  <c r="BK370" i="2"/>
  <c r="BK368" i="2"/>
  <c r="J364" i="2"/>
  <c r="J362" i="2"/>
  <c r="BK356" i="2"/>
  <c r="BK354" i="2"/>
  <c r="J352" i="2"/>
  <c r="J338" i="2"/>
  <c r="BK334" i="2"/>
  <c r="J332" i="2"/>
  <c r="J330" i="2"/>
  <c r="J328" i="2"/>
  <c r="J326" i="2"/>
  <c r="BK322" i="2"/>
  <c r="J320" i="2"/>
  <c r="BK312" i="2"/>
  <c r="BK309" i="2"/>
  <c r="J307" i="2"/>
  <c r="J304" i="2"/>
  <c r="J297" i="2"/>
  <c r="BK283" i="2"/>
  <c r="J274" i="2"/>
  <c r="BK263" i="2"/>
  <c r="BK259" i="2"/>
  <c r="J257" i="2"/>
  <c r="BK253" i="2"/>
  <c r="BK242" i="2"/>
  <c r="BK237" i="2"/>
  <c r="BK232" i="2"/>
  <c r="BK230" i="2"/>
  <c r="BK226" i="2"/>
  <c r="J224" i="2"/>
  <c r="BK214" i="2"/>
  <c r="J212" i="2"/>
  <c r="BK208" i="2"/>
  <c r="J206" i="2"/>
  <c r="BK203" i="2"/>
  <c r="BK196" i="2"/>
  <c r="J192" i="2"/>
  <c r="J185" i="2"/>
  <c r="BK170" i="2"/>
  <c r="BK159" i="2"/>
  <c r="J155" i="2"/>
  <c r="J192" i="3"/>
  <c r="BK190" i="3"/>
  <c r="BK188" i="3"/>
  <c r="BK186" i="3"/>
  <c r="J184" i="3"/>
  <c r="J178" i="3"/>
  <c r="BK176" i="3"/>
  <c r="BK172" i="3"/>
  <c r="BK165" i="3"/>
  <c r="J162" i="3"/>
  <c r="J154" i="3"/>
  <c r="BK152" i="3"/>
  <c r="J149" i="3"/>
  <c r="J148" i="3"/>
  <c r="BK146" i="3"/>
  <c r="BK139" i="3"/>
  <c r="BK733" i="2"/>
  <c r="BK729" i="2"/>
  <c r="BK724" i="2"/>
  <c r="J718" i="2"/>
  <c r="BK715" i="2"/>
  <c r="J713" i="2"/>
  <c r="BK712" i="2"/>
  <c r="J711" i="2"/>
  <c r="J702" i="2"/>
  <c r="BK700" i="2"/>
  <c r="BK693" i="2"/>
  <c r="BK689" i="2"/>
  <c r="J684" i="2"/>
  <c r="BK675" i="2"/>
  <c r="J674" i="2"/>
  <c r="BK673" i="2"/>
  <c r="J666" i="2"/>
  <c r="BK662" i="2"/>
  <c r="BK655" i="2"/>
  <c r="J651" i="2"/>
  <c r="BK650" i="2"/>
  <c r="BK647" i="2"/>
  <c r="BK643" i="2"/>
  <c r="BK641" i="2"/>
  <c r="J639" i="2"/>
  <c r="BK636" i="2"/>
  <c r="BK628" i="2"/>
  <c r="BK626" i="2"/>
  <c r="J621" i="2"/>
  <c r="J617" i="2"/>
  <c r="BK615" i="2"/>
  <c r="BK612" i="2"/>
  <c r="BK608" i="2"/>
  <c r="BK602" i="2"/>
  <c r="BK600" i="2"/>
  <c r="BK598" i="2"/>
  <c r="BK596" i="2"/>
  <c r="J595" i="2"/>
  <c r="J590" i="2"/>
  <c r="BK584" i="2"/>
  <c r="BK570" i="2"/>
  <c r="BK568" i="2"/>
  <c r="BK562" i="2"/>
  <c r="J558" i="2"/>
  <c r="J549" i="2"/>
  <c r="J548" i="2"/>
  <c r="J545" i="2"/>
  <c r="J541" i="2"/>
  <c r="BK540" i="2"/>
  <c r="J538" i="2"/>
  <c r="BK537" i="2"/>
  <c r="J535" i="2"/>
  <c r="BK533" i="2"/>
  <c r="BK531" i="2"/>
  <c r="J529" i="2"/>
  <c r="J526" i="2"/>
  <c r="J525" i="2"/>
  <c r="J521" i="2"/>
  <c r="J520" i="2"/>
  <c r="J519" i="2"/>
  <c r="BK516" i="2"/>
  <c r="BK515" i="2"/>
  <c r="BK513" i="2"/>
  <c r="J512" i="2"/>
  <c r="BK509" i="2"/>
  <c r="J508" i="2"/>
  <c r="J499" i="2"/>
  <c r="BK497" i="2"/>
  <c r="BK496" i="2"/>
  <c r="J494" i="2"/>
  <c r="BK492" i="2"/>
  <c r="BK489" i="2"/>
  <c r="J488" i="2"/>
  <c r="J487" i="2"/>
  <c r="BK486" i="2"/>
  <c r="BK482" i="2"/>
  <c r="J481" i="2"/>
  <c r="J480" i="2"/>
  <c r="J478" i="2"/>
  <c r="BK477" i="2"/>
  <c r="BK474" i="2"/>
  <c r="J473" i="2"/>
  <c r="BK472" i="2"/>
  <c r="J471" i="2"/>
  <c r="J470" i="2"/>
  <c r="BK468" i="2"/>
  <c r="BK465" i="2"/>
  <c r="BK464" i="2"/>
  <c r="J463" i="2"/>
  <c r="BK461" i="2"/>
  <c r="BK460" i="2"/>
  <c r="J459" i="2"/>
  <c r="J457" i="2"/>
  <c r="J455" i="2"/>
  <c r="BK453" i="2"/>
  <c r="BK452" i="2"/>
  <c r="BK446" i="2"/>
  <c r="J441" i="2"/>
  <c r="BK433" i="2"/>
  <c r="J432" i="2"/>
  <c r="BK430" i="2"/>
  <c r="BK424" i="2"/>
  <c r="BK423" i="2"/>
  <c r="J420" i="2"/>
  <c r="BK413" i="2"/>
  <c r="BK411" i="2"/>
  <c r="BK407" i="2"/>
  <c r="BK405" i="2"/>
  <c r="BK403" i="2"/>
  <c r="J399" i="2"/>
  <c r="J397" i="2"/>
  <c r="J395" i="2"/>
  <c r="BK390" i="2"/>
  <c r="BK387" i="2"/>
  <c r="BK385" i="2"/>
  <c r="J374" i="2"/>
  <c r="J373" i="2"/>
  <c r="J372" i="2"/>
  <c r="J370" i="2"/>
  <c r="J368" i="2"/>
  <c r="BK366" i="2"/>
  <c r="BK364" i="2"/>
  <c r="BK360" i="2"/>
  <c r="BK358" i="2"/>
  <c r="J356" i="2"/>
  <c r="BK350" i="2"/>
  <c r="BK337" i="2"/>
  <c r="J334" i="2"/>
  <c r="BK324" i="2"/>
  <c r="BK318" i="2"/>
  <c r="J317" i="2"/>
  <c r="BK314" i="2"/>
  <c r="BK307" i="2"/>
  <c r="J306" i="2"/>
  <c r="J291" i="2"/>
  <c r="J288" i="2"/>
  <c r="BK287" i="2"/>
  <c r="J285" i="2"/>
  <c r="J270" i="2"/>
  <c r="J263" i="2"/>
  <c r="J259" i="2"/>
  <c r="J253" i="2"/>
  <c r="BK248" i="2"/>
  <c r="J246" i="2"/>
  <c r="BK240" i="2"/>
  <c r="BK239" i="2"/>
  <c r="J238" i="2"/>
  <c r="J235" i="2"/>
  <c r="BK224" i="2"/>
  <c r="BK218" i="2"/>
  <c r="BK213" i="2"/>
  <c r="J210" i="2"/>
  <c r="J205" i="2"/>
  <c r="J203" i="2"/>
  <c r="BK192" i="2"/>
  <c r="J187" i="2"/>
  <c r="BK178" i="2"/>
  <c r="J166" i="2"/>
  <c r="BK163" i="2"/>
  <c r="P731" i="2" l="1"/>
  <c r="P243" i="3"/>
  <c r="T243" i="3"/>
  <c r="BK154" i="2"/>
  <c r="R169" i="2"/>
  <c r="R202" i="2"/>
  <c r="T234" i="2"/>
  <c r="P308" i="2"/>
  <c r="T401" i="2"/>
  <c r="BK417" i="2"/>
  <c r="P451" i="2"/>
  <c r="R542" i="2"/>
  <c r="R550" i="2"/>
  <c r="R560" i="2"/>
  <c r="P597" i="2"/>
  <c r="BK642" i="2"/>
  <c r="J642" i="2"/>
  <c r="J119" i="2" s="1"/>
  <c r="P656" i="2"/>
  <c r="R683" i="2"/>
  <c r="P703" i="2"/>
  <c r="BK717" i="2"/>
  <c r="J717" i="2" s="1"/>
  <c r="J125" i="2" s="1"/>
  <c r="T717" i="2"/>
  <c r="T154" i="2"/>
  <c r="BK202" i="2"/>
  <c r="J202" i="2" s="1"/>
  <c r="J102" i="2" s="1"/>
  <c r="P250" i="2"/>
  <c r="T308" i="2"/>
  <c r="BK451" i="2"/>
  <c r="J451" i="2"/>
  <c r="J111" i="2" s="1"/>
  <c r="BK542" i="2"/>
  <c r="J542" i="2" s="1"/>
  <c r="J112" i="2" s="1"/>
  <c r="BK550" i="2"/>
  <c r="J550" i="2" s="1"/>
  <c r="J113" i="2" s="1"/>
  <c r="BK560" i="2"/>
  <c r="J560" i="2" s="1"/>
  <c r="J116" i="2" s="1"/>
  <c r="BK597" i="2"/>
  <c r="J597" i="2" s="1"/>
  <c r="J117" i="2" s="1"/>
  <c r="R597" i="2"/>
  <c r="T656" i="2"/>
  <c r="T683" i="2"/>
  <c r="P717" i="2"/>
  <c r="T228" i="3"/>
  <c r="R154" i="2"/>
  <c r="T169" i="2"/>
  <c r="BK250" i="2"/>
  <c r="J250" i="2" s="1"/>
  <c r="J104" i="2" s="1"/>
  <c r="BK308" i="2"/>
  <c r="J308" i="2" s="1"/>
  <c r="J105" i="2" s="1"/>
  <c r="BK401" i="2"/>
  <c r="J401" i="2" s="1"/>
  <c r="J106" i="2" s="1"/>
  <c r="T417" i="2"/>
  <c r="BK431" i="2"/>
  <c r="J431" i="2"/>
  <c r="J110" i="2" s="1"/>
  <c r="P431" i="2"/>
  <c r="R431" i="2"/>
  <c r="T431" i="2"/>
  <c r="P542" i="2"/>
  <c r="P550" i="2"/>
  <c r="P560" i="2"/>
  <c r="R642" i="2"/>
  <c r="R603" i="2" s="1"/>
  <c r="T642" i="2"/>
  <c r="T603" i="2" s="1"/>
  <c r="P683" i="2"/>
  <c r="T703" i="2"/>
  <c r="R228" i="3"/>
  <c r="P154" i="2"/>
  <c r="P169" i="2"/>
  <c r="T202" i="2"/>
  <c r="P234" i="2"/>
  <c r="R250" i="2"/>
  <c r="T250" i="2"/>
  <c r="R401" i="2"/>
  <c r="R417" i="2"/>
  <c r="R451" i="2"/>
  <c r="T542" i="2"/>
  <c r="T560" i="2"/>
  <c r="T597" i="2"/>
  <c r="R656" i="2"/>
  <c r="R703" i="2"/>
  <c r="P138" i="3"/>
  <c r="R138" i="3"/>
  <c r="BK173" i="3"/>
  <c r="J173" i="3"/>
  <c r="J101" i="3" s="1"/>
  <c r="R173" i="3"/>
  <c r="BK181" i="3"/>
  <c r="J181" i="3" s="1"/>
  <c r="J102" i="3" s="1"/>
  <c r="R181" i="3"/>
  <c r="P198" i="3"/>
  <c r="BK202" i="3"/>
  <c r="J202" i="3" s="1"/>
  <c r="J105" i="3" s="1"/>
  <c r="T202" i="3"/>
  <c r="BK169" i="2"/>
  <c r="J169" i="2"/>
  <c r="J101" i="2" s="1"/>
  <c r="P202" i="2"/>
  <c r="BK234" i="2"/>
  <c r="J234" i="2" s="1"/>
  <c r="J103" i="2" s="1"/>
  <c r="R234" i="2"/>
  <c r="R308" i="2"/>
  <c r="P401" i="2"/>
  <c r="P417" i="2"/>
  <c r="T451" i="2"/>
  <c r="T550" i="2"/>
  <c r="P642" i="2"/>
  <c r="P603" i="2" s="1"/>
  <c r="BK656" i="2"/>
  <c r="J656" i="2" s="1"/>
  <c r="J120" i="2" s="1"/>
  <c r="BK683" i="2"/>
  <c r="J683" i="2"/>
  <c r="J122" i="2"/>
  <c r="BK703" i="2"/>
  <c r="J703" i="2" s="1"/>
  <c r="J123" i="2" s="1"/>
  <c r="R717" i="2"/>
  <c r="BK138" i="3"/>
  <c r="J138" i="3" s="1"/>
  <c r="J100" i="3" s="1"/>
  <c r="T138" i="3"/>
  <c r="P173" i="3"/>
  <c r="T173" i="3"/>
  <c r="P181" i="3"/>
  <c r="T181" i="3"/>
  <c r="BK198" i="3"/>
  <c r="J198" i="3" s="1"/>
  <c r="J104" i="3" s="1"/>
  <c r="R198" i="3"/>
  <c r="T198" i="3"/>
  <c r="P202" i="3"/>
  <c r="R202" i="3"/>
  <c r="BK228" i="3"/>
  <c r="J228" i="3"/>
  <c r="J106" i="3" s="1"/>
  <c r="P228" i="3"/>
  <c r="E85" i="2"/>
  <c r="F149" i="2"/>
  <c r="BF165" i="2"/>
  <c r="BF170" i="2"/>
  <c r="BF185" i="2"/>
  <c r="BF208" i="2"/>
  <c r="BF214" i="2"/>
  <c r="BF232" i="2"/>
  <c r="BF237" i="2"/>
  <c r="BF238" i="2"/>
  <c r="BF239" i="2"/>
  <c r="BF242" i="2"/>
  <c r="BF251" i="2"/>
  <c r="BF257" i="2"/>
  <c r="BF259" i="2"/>
  <c r="BF263" i="2"/>
  <c r="BF270" i="2"/>
  <c r="BF283" i="2"/>
  <c r="BF289" i="2"/>
  <c r="BF291" i="2"/>
  <c r="BF304" i="2"/>
  <c r="BF312" i="2"/>
  <c r="BF316" i="2"/>
  <c r="BF317" i="2"/>
  <c r="BF332" i="2"/>
  <c r="BF354" i="2"/>
  <c r="BF366" i="2"/>
  <c r="BF370" i="2"/>
  <c r="BF372" i="2"/>
  <c r="BF373" i="2"/>
  <c r="BF397" i="2"/>
  <c r="BF399" i="2"/>
  <c r="BF409" i="2"/>
  <c r="BF415" i="2"/>
  <c r="BF418" i="2"/>
  <c r="BF421" i="2"/>
  <c r="BF428" i="2"/>
  <c r="BF439" i="2"/>
  <c r="BF454" i="2"/>
  <c r="BF458" i="2"/>
  <c r="BF460" i="2"/>
  <c r="BF462" i="2"/>
  <c r="BF469" i="2"/>
  <c r="BF470" i="2"/>
  <c r="BF479" i="2"/>
  <c r="BF481" i="2"/>
  <c r="BF494" i="2"/>
  <c r="BF498" i="2"/>
  <c r="BF502" i="2"/>
  <c r="BF507" i="2"/>
  <c r="BF519" i="2"/>
  <c r="BF522" i="2"/>
  <c r="BF528" i="2"/>
  <c r="BF537" i="2"/>
  <c r="BF540" i="2"/>
  <c r="BF548" i="2"/>
  <c r="BF554" i="2"/>
  <c r="BF558" i="2"/>
  <c r="BF577" i="2"/>
  <c r="BF589" i="2"/>
  <c r="BF593" i="2"/>
  <c r="BF604" i="2"/>
  <c r="BF614" i="2"/>
  <c r="BF619" i="2"/>
  <c r="BF627" i="2"/>
  <c r="BF633" i="2"/>
  <c r="BF634" i="2"/>
  <c r="BF640" i="2"/>
  <c r="BF647" i="2"/>
  <c r="BF648" i="2"/>
  <c r="BF654" i="2"/>
  <c r="BF657" i="2"/>
  <c r="BF671" i="2"/>
  <c r="BF682" i="2"/>
  <c r="BF687" i="2"/>
  <c r="BF693" i="2"/>
  <c r="BF704" i="2"/>
  <c r="BF708" i="2"/>
  <c r="BF713" i="2"/>
  <c r="BF737" i="2"/>
  <c r="BK734" i="2"/>
  <c r="J734" i="2" s="1"/>
  <c r="J129" i="2" s="1"/>
  <c r="BK736" i="2"/>
  <c r="J736" i="2" s="1"/>
  <c r="J130" i="2" s="1"/>
  <c r="F133" i="3"/>
  <c r="BF151" i="3"/>
  <c r="BF152" i="3"/>
  <c r="BF157" i="3"/>
  <c r="BF182" i="3"/>
  <c r="BF194" i="3"/>
  <c r="BF205" i="2"/>
  <c r="BF210" i="2"/>
  <c r="BF213" i="2"/>
  <c r="BF222" i="2"/>
  <c r="BF246" i="2"/>
  <c r="BF272" i="2"/>
  <c r="BF287" i="2"/>
  <c r="BF297" i="2"/>
  <c r="BF306" i="2"/>
  <c r="BF311" i="2"/>
  <c r="BF318" i="2"/>
  <c r="BF324" i="2"/>
  <c r="BF326" i="2"/>
  <c r="BF330" i="2"/>
  <c r="BF335" i="2"/>
  <c r="BF337" i="2"/>
  <c r="BF350" i="2"/>
  <c r="BF360" i="2"/>
  <c r="BF375" i="2"/>
  <c r="BF381" i="2"/>
  <c r="BF383" i="2"/>
  <c r="BF387" i="2"/>
  <c r="BF390" i="2"/>
  <c r="BF402" i="2"/>
  <c r="BF403" i="2"/>
  <c r="BF405" i="2"/>
  <c r="BF430" i="2"/>
  <c r="BF461" i="2"/>
  <c r="BF465" i="2"/>
  <c r="BF468" i="2"/>
  <c r="BF473" i="2"/>
  <c r="BF477" i="2"/>
  <c r="BF482" i="2"/>
  <c r="BF483" i="2"/>
  <c r="BF484" i="2"/>
  <c r="BF485" i="2"/>
  <c r="BF486" i="2"/>
  <c r="BF491" i="2"/>
  <c r="BF505" i="2"/>
  <c r="BF510" i="2"/>
  <c r="BF515" i="2"/>
  <c r="BF516" i="2"/>
  <c r="BF517" i="2"/>
  <c r="BF518" i="2"/>
  <c r="BF521" i="2"/>
  <c r="BF525" i="2"/>
  <c r="BF527" i="2"/>
  <c r="BF533" i="2"/>
  <c r="BF535" i="2"/>
  <c r="BF536" i="2"/>
  <c r="BF556" i="2"/>
  <c r="BF572" i="2"/>
  <c r="BF579" i="2"/>
  <c r="BF584" i="2"/>
  <c r="BF590" i="2"/>
  <c r="BF595" i="2"/>
  <c r="BF605" i="2"/>
  <c r="BF615" i="2"/>
  <c r="BF623" i="2"/>
  <c r="BF625" i="2"/>
  <c r="BF631" i="2"/>
  <c r="BF637" i="2"/>
  <c r="BF641" i="2"/>
  <c r="BF644" i="2"/>
  <c r="BF646" i="2"/>
  <c r="BF662" i="2"/>
  <c r="BF673" i="2"/>
  <c r="BF678" i="2"/>
  <c r="BF691" i="2"/>
  <c r="BF702" i="2"/>
  <c r="BF710" i="2"/>
  <c r="BF712" i="2"/>
  <c r="BF715" i="2"/>
  <c r="BF718" i="2"/>
  <c r="BF724" i="2"/>
  <c r="BF729" i="2"/>
  <c r="BF733" i="2"/>
  <c r="BF735" i="2"/>
  <c r="BK681" i="2"/>
  <c r="J681" i="2"/>
  <c r="J121" i="2" s="1"/>
  <c r="BK732" i="2"/>
  <c r="J732" i="2" s="1"/>
  <c r="J128" i="2" s="1"/>
  <c r="E85" i="3"/>
  <c r="BF139" i="3"/>
  <c r="BF149" i="3"/>
  <c r="BF154" i="3"/>
  <c r="BF158" i="3"/>
  <c r="BF160" i="3"/>
  <c r="BF174" i="3"/>
  <c r="BF176" i="3"/>
  <c r="BF199" i="3"/>
  <c r="BF200" i="3"/>
  <c r="BF205" i="3"/>
  <c r="BF207" i="3"/>
  <c r="BF215" i="3"/>
  <c r="BF226" i="3"/>
  <c r="BF249" i="3"/>
  <c r="BK248" i="3"/>
  <c r="J248" i="3"/>
  <c r="J114" i="3" s="1"/>
  <c r="J91" i="2"/>
  <c r="BF178" i="2"/>
  <c r="BF180" i="2"/>
  <c r="BF196" i="2"/>
  <c r="BF197" i="2"/>
  <c r="BF199" i="2"/>
  <c r="BF206" i="2"/>
  <c r="BF212" i="2"/>
  <c r="BF218" i="2"/>
  <c r="BF230" i="2"/>
  <c r="BF240" i="2"/>
  <c r="BF248" i="2"/>
  <c r="BF255" i="2"/>
  <c r="BF278" i="2"/>
  <c r="BF282" i="2"/>
  <c r="BF288" i="2"/>
  <c r="BF293" i="2"/>
  <c r="BF295" i="2"/>
  <c r="BF307" i="2"/>
  <c r="BF314" i="2"/>
  <c r="BF328" i="2"/>
  <c r="BF336" i="2"/>
  <c r="BF356" i="2"/>
  <c r="BF364" i="2"/>
  <c r="BF374" i="2"/>
  <c r="BF412" i="2"/>
  <c r="BF420" i="2"/>
  <c r="BF432" i="2"/>
  <c r="BF457" i="2"/>
  <c r="BF464" i="2"/>
  <c r="BF466" i="2"/>
  <c r="BF467" i="2"/>
  <c r="BF472" i="2"/>
  <c r="BF474" i="2"/>
  <c r="BF475" i="2"/>
  <c r="BF476" i="2"/>
  <c r="BF478" i="2"/>
  <c r="BF480" i="2"/>
  <c r="BF488" i="2"/>
  <c r="BF493" i="2"/>
  <c r="BF499" i="2"/>
  <c r="BF503" i="2"/>
  <c r="BF508" i="2"/>
  <c r="BF513" i="2"/>
  <c r="BF530" i="2"/>
  <c r="BF531" i="2"/>
  <c r="BF564" i="2"/>
  <c r="BF570" i="2"/>
  <c r="BF580" i="2"/>
  <c r="BF582" i="2"/>
  <c r="BF594" i="2"/>
  <c r="BF602" i="2"/>
  <c r="BF606" i="2"/>
  <c r="BF610" i="2"/>
  <c r="BF617" i="2"/>
  <c r="BF622" i="2"/>
  <c r="BF630" i="2"/>
  <c r="BF638" i="2"/>
  <c r="BF655" i="2"/>
  <c r="BF669" i="2"/>
  <c r="BF674" i="2"/>
  <c r="BF675" i="2"/>
  <c r="BF695" i="2"/>
  <c r="BF700" i="2"/>
  <c r="BF711" i="2"/>
  <c r="BK555" i="2"/>
  <c r="J555" i="2" s="1"/>
  <c r="J114" i="2" s="1"/>
  <c r="J130" i="3"/>
  <c r="BF141" i="3"/>
  <c r="BF146" i="3"/>
  <c r="BF148" i="3"/>
  <c r="BF165" i="3"/>
  <c r="BF169" i="3"/>
  <c r="BF184" i="3"/>
  <c r="BF186" i="3"/>
  <c r="BF188" i="3"/>
  <c r="BF190" i="3"/>
  <c r="BF196" i="3"/>
  <c r="BF203" i="3"/>
  <c r="BF210" i="3"/>
  <c r="BF220" i="3"/>
  <c r="BF221" i="3"/>
  <c r="BF223" i="3"/>
  <c r="BF225" i="3"/>
  <c r="BF234" i="3"/>
  <c r="BF237" i="3"/>
  <c r="BK244" i="3"/>
  <c r="J244" i="3" s="1"/>
  <c r="J112" i="3" s="1"/>
  <c r="BF285" i="2"/>
  <c r="BF309" i="2"/>
  <c r="BF320" i="2"/>
  <c r="BF322" i="2"/>
  <c r="BF334" i="2"/>
  <c r="BF338" i="2"/>
  <c r="BF344" i="2"/>
  <c r="BF348" i="2"/>
  <c r="BF352" i="2"/>
  <c r="BF358" i="2"/>
  <c r="BF362" i="2"/>
  <c r="BF368" i="2"/>
  <c r="BF376" i="2"/>
  <c r="BF378" i="2"/>
  <c r="BF379" i="2"/>
  <c r="BF385" i="2"/>
  <c r="BF388" i="2"/>
  <c r="BF395" i="2"/>
  <c r="BF407" i="2"/>
  <c r="BF411" i="2"/>
  <c r="BF413" i="2"/>
  <c r="BF423" i="2"/>
  <c r="BF424" i="2"/>
  <c r="BF426" i="2"/>
  <c r="BF433" i="2"/>
  <c r="BF441" i="2"/>
  <c r="BF444" i="2"/>
  <c r="BF446" i="2"/>
  <c r="BF448" i="2"/>
  <c r="BF450" i="2"/>
  <c r="BF452" i="2"/>
  <c r="BF453" i="2"/>
  <c r="BF455" i="2"/>
  <c r="BF456" i="2"/>
  <c r="BF459" i="2"/>
  <c r="BF463" i="2"/>
  <c r="BF471" i="2"/>
  <c r="BF487" i="2"/>
  <c r="BF489" i="2"/>
  <c r="BF490" i="2"/>
  <c r="BF492" i="2"/>
  <c r="BF495" i="2"/>
  <c r="BF496" i="2"/>
  <c r="BF497" i="2"/>
  <c r="BF500" i="2"/>
  <c r="BF501" i="2"/>
  <c r="BF504" i="2"/>
  <c r="BF506" i="2"/>
  <c r="BF509" i="2"/>
  <c r="BF511" i="2"/>
  <c r="BF512" i="2"/>
  <c r="BF514" i="2"/>
  <c r="BF520" i="2"/>
  <c r="BF523" i="2"/>
  <c r="BF529" i="2"/>
  <c r="BF532" i="2"/>
  <c r="BF543" i="2"/>
  <c r="BF544" i="2"/>
  <c r="BF547" i="2"/>
  <c r="BF549" i="2"/>
  <c r="BF553" i="2"/>
  <c r="BF562" i="2"/>
  <c r="BF568" i="2"/>
  <c r="BF586" i="2"/>
  <c r="BF587" i="2"/>
  <c r="BF596" i="2"/>
  <c r="BF600" i="2"/>
  <c r="BF621" i="2"/>
  <c r="BF626" i="2"/>
  <c r="BF632" i="2"/>
  <c r="BF636" i="2"/>
  <c r="BF643" i="2"/>
  <c r="BF652" i="2"/>
  <c r="BF664" i="2"/>
  <c r="BF680" i="2"/>
  <c r="BF685" i="2"/>
  <c r="BF689" i="2"/>
  <c r="BK557" i="2"/>
  <c r="J557" i="2" s="1"/>
  <c r="J115" i="2" s="1"/>
  <c r="BK603" i="2"/>
  <c r="J603" i="2"/>
  <c r="J118" i="2" s="1"/>
  <c r="BK728" i="2"/>
  <c r="J728" i="2"/>
  <c r="J126" i="2" s="1"/>
  <c r="BF140" i="3"/>
  <c r="BF155" i="3"/>
  <c r="BF161" i="3"/>
  <c r="BF162" i="3"/>
  <c r="BF163" i="3"/>
  <c r="BF172" i="3"/>
  <c r="BF218" i="3"/>
  <c r="BF229" i="3"/>
  <c r="BF230" i="3"/>
  <c r="BF232" i="3"/>
  <c r="BF240" i="3"/>
  <c r="BF242" i="3"/>
  <c r="BF245" i="3"/>
  <c r="BK195" i="3"/>
  <c r="J195" i="3"/>
  <c r="J103" i="3" s="1"/>
  <c r="BF155" i="2"/>
  <c r="BF159" i="2"/>
  <c r="BF163" i="2"/>
  <c r="BF166" i="2"/>
  <c r="BF168" i="2"/>
  <c r="BF187" i="2"/>
  <c r="BF192" i="2"/>
  <c r="BF203" i="2"/>
  <c r="BF224" i="2"/>
  <c r="BF226" i="2"/>
  <c r="BF235" i="2"/>
  <c r="BF253" i="2"/>
  <c r="BF274" i="2"/>
  <c r="BF524" i="2"/>
  <c r="BF526" i="2"/>
  <c r="BF534" i="2"/>
  <c r="BF538" i="2"/>
  <c r="BF539" i="2"/>
  <c r="BF541" i="2"/>
  <c r="BF545" i="2"/>
  <c r="BF546" i="2"/>
  <c r="BF551" i="2"/>
  <c r="BF552" i="2"/>
  <c r="BF561" i="2"/>
  <c r="BF592" i="2"/>
  <c r="BF598" i="2"/>
  <c r="BF608" i="2"/>
  <c r="BF612" i="2"/>
  <c r="BF628" i="2"/>
  <c r="BF629" i="2"/>
  <c r="BF639" i="2"/>
  <c r="BF645" i="2"/>
  <c r="BF650" i="2"/>
  <c r="BF651" i="2"/>
  <c r="BF653" i="2"/>
  <c r="BF666" i="2"/>
  <c r="BF677" i="2"/>
  <c r="BF684" i="2"/>
  <c r="BF686" i="2"/>
  <c r="BK414" i="2"/>
  <c r="J414" i="2" s="1"/>
  <c r="J107" i="2" s="1"/>
  <c r="BK714" i="2"/>
  <c r="J714" i="2"/>
  <c r="J124" i="2" s="1"/>
  <c r="BF167" i="3"/>
  <c r="BF171" i="3"/>
  <c r="BF178" i="3"/>
  <c r="BF179" i="3"/>
  <c r="BF192" i="3"/>
  <c r="BF211" i="3"/>
  <c r="BF213" i="3"/>
  <c r="BF217" i="3"/>
  <c r="BF247" i="3"/>
  <c r="BK236" i="3"/>
  <c r="J236" i="3" s="1"/>
  <c r="J107" i="3" s="1"/>
  <c r="BK239" i="3"/>
  <c r="J239" i="3" s="1"/>
  <c r="J109" i="3" s="1"/>
  <c r="BK241" i="3"/>
  <c r="J241" i="3"/>
  <c r="J110" i="3"/>
  <c r="BK246" i="3"/>
  <c r="J246" i="3" s="1"/>
  <c r="J113" i="3" s="1"/>
  <c r="F37" i="3"/>
  <c r="BB97" i="1"/>
  <c r="F35" i="3"/>
  <c r="AZ97" i="1"/>
  <c r="F38" i="2"/>
  <c r="BC96" i="1" s="1"/>
  <c r="AS94" i="1"/>
  <c r="F37" i="2"/>
  <c r="BB96" i="1" s="1"/>
  <c r="F39" i="2"/>
  <c r="BD96" i="1" s="1"/>
  <c r="F39" i="3"/>
  <c r="BD97" i="1"/>
  <c r="F35" i="2"/>
  <c r="AZ96" i="1" s="1"/>
  <c r="J35" i="3"/>
  <c r="AV97" i="1"/>
  <c r="J35" i="2"/>
  <c r="AV96" i="1" s="1"/>
  <c r="F38" i="3"/>
  <c r="BC97" i="1"/>
  <c r="P416" i="2" l="1"/>
  <c r="R416" i="2"/>
  <c r="P153" i="2"/>
  <c r="P152" i="2"/>
  <c r="AU96" i="1" s="1"/>
  <c r="BK153" i="2"/>
  <c r="R137" i="3"/>
  <c r="R136" i="3"/>
  <c r="R153" i="2"/>
  <c r="R152" i="2"/>
  <c r="T153" i="2"/>
  <c r="BK416" i="2"/>
  <c r="J416" i="2" s="1"/>
  <c r="J108" i="2" s="1"/>
  <c r="T137" i="3"/>
  <c r="T136" i="3"/>
  <c r="P137" i="3"/>
  <c r="P136" i="3"/>
  <c r="AU97" i="1" s="1"/>
  <c r="T416" i="2"/>
  <c r="J154" i="2"/>
  <c r="J100" i="2"/>
  <c r="J417" i="2"/>
  <c r="J109" i="2"/>
  <c r="BK238" i="3"/>
  <c r="J238" i="3"/>
  <c r="J108" i="3" s="1"/>
  <c r="BK243" i="3"/>
  <c r="J243" i="3" s="1"/>
  <c r="J111" i="3" s="1"/>
  <c r="BK731" i="2"/>
  <c r="J731" i="2"/>
  <c r="J127" i="2" s="1"/>
  <c r="BK137" i="3"/>
  <c r="J137" i="3" s="1"/>
  <c r="J99" i="3" s="1"/>
  <c r="BB95" i="1"/>
  <c r="BB94" i="1" s="1"/>
  <c r="AX94" i="1" s="1"/>
  <c r="F36" i="2"/>
  <c r="BA96" i="1" s="1"/>
  <c r="BD95" i="1"/>
  <c r="BD94" i="1" s="1"/>
  <c r="W33" i="1" s="1"/>
  <c r="AZ95" i="1"/>
  <c r="AV95" i="1" s="1"/>
  <c r="J36" i="2"/>
  <c r="AW96" i="1" s="1"/>
  <c r="AT96" i="1" s="1"/>
  <c r="BC95" i="1"/>
  <c r="BC94" i="1" s="1"/>
  <c r="W32" i="1" s="1"/>
  <c r="F36" i="3"/>
  <c r="BA97" i="1" s="1"/>
  <c r="J36" i="3"/>
  <c r="AW97" i="1"/>
  <c r="AT97" i="1" s="1"/>
  <c r="BK152" i="2" l="1"/>
  <c r="J152" i="2"/>
  <c r="J98" i="2" s="1"/>
  <c r="T152" i="2"/>
  <c r="J153" i="2"/>
  <c r="J99" i="2" s="1"/>
  <c r="BK136" i="3"/>
  <c r="J136" i="3"/>
  <c r="J98" i="3"/>
  <c r="AU95" i="1"/>
  <c r="AU94" i="1" s="1"/>
  <c r="AY95" i="1"/>
  <c r="BA95" i="1"/>
  <c r="AW95" i="1" s="1"/>
  <c r="AT95" i="1" s="1"/>
  <c r="W31" i="1"/>
  <c r="AX95" i="1"/>
  <c r="AY94" i="1"/>
  <c r="AZ94" i="1"/>
  <c r="W29" i="1"/>
  <c r="BA94" i="1" l="1"/>
  <c r="AW94" i="1" s="1"/>
  <c r="AK30" i="1" s="1"/>
  <c r="AV94" i="1"/>
  <c r="AK29" i="1" s="1"/>
  <c r="J32" i="3"/>
  <c r="AG97" i="1" s="1"/>
  <c r="AN97" i="1" s="1"/>
  <c r="J32" i="2"/>
  <c r="AG96" i="1" s="1"/>
  <c r="AN96" i="1" s="1"/>
  <c r="J41" i="3" l="1"/>
  <c r="J41" i="2"/>
  <c r="AG95" i="1"/>
  <c r="AN95" i="1" s="1"/>
  <c r="AT94" i="1"/>
  <c r="W30" i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<sst xmlns="http://schemas.openxmlformats.org/spreadsheetml/2006/main" count="8969" uniqueCount="1928">
  <si>
    <t>Export Komplet</t>
  </si>
  <si>
    <t/>
  </si>
  <si>
    <t>2.0</t>
  </si>
  <si>
    <t>False</t>
  </si>
  <si>
    <t>{0164637a-1d51-4a79-a795-4a1c4358b63f}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</si>
  <si>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</si>
  <si>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</si>
  <si>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</si>
  <si>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</si>
  <si>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</si>
  <si>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</si>
  <si>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</si>
  <si>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</si>
  <si>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</si>
  <si>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20053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</si>
  <si>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</si>
  <si>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</si>
  <si>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BYTOVÝ DŮM - VYTVOŘENÍ 2 BYTOVÝCH JEDNOTEK PRO IMOBILNÍ SPOLUOBČANY</t>
  </si>
  <si>
    <t>KSO:</t>
  </si>
  <si>
    <t>CC-CZ:</t>
  </si>
  <si>
    <t>Místo:</t>
  </si>
  <si>
    <t>Kolín, Tovární 44</t>
  </si>
  <si>
    <t>Datum:</t>
  </si>
  <si>
    <t>15. 12. 2020</t>
  </si>
  <si>
    <t>Zadavatel:</t>
  </si>
  <si>
    <t>IČ:</t>
  </si>
  <si>
    <t>Město Kolín, Karlovo nám. 78, Kolín I</t>
  </si>
  <si>
    <t>DIČ:</t>
  </si>
  <si>
    <t>Uchazeč:</t>
  </si>
  <si>
    <t>Vyplň údaj</t>
  </si>
  <si>
    <t>Projektant:</t>
  </si>
  <si>
    <t>27210341</t>
  </si>
  <si>
    <t>AZ PROJECT spol. s r.o., Plynárenská 830, Kolín IV</t>
  </si>
  <si>
    <t>CZ27210341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</si>
  <si>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</si>
  <si>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</si>
  <si>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</si>
  <si>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</si>
  <si>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</si>
  <si>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</si>
  <si>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</si>
  <si>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</si>
  <si>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</si>
  <si>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</si>
  <si>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</si>
  <si>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</si>
  <si>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</si>
  <si>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</si>
  <si>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</si>
  <si>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</si>
  <si>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</si>
  <si>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</si>
  <si>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</si>
  <si>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</si>
  <si>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</si>
  <si>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</si>
  <si>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</si>
  <si>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</si>
  <si>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</si>
  <si>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</si>
  <si>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</si>
  <si>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</si>
  <si>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</si>
  <si>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</si>
  <si>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</si>
  <si>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</si>
  <si>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</si>
  <si>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</si>
  <si>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</si>
  <si>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</si>
  <si>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</si>
  <si>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</si>
  <si>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</si>
  <si>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</si>
  <si>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</si>
  <si>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</si>
  <si>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</si>
  <si>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</si>
  <si>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</si>
  <si>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</si>
  <si>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</si>
  <si>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</si>
  <si>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</si>
  <si>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</si>
  <si>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{07901322-7b14-4868-ac45-735c4095150c}</t>
  </si>
  <si>
    <t>/</t>
  </si>
  <si>
    <t>20053a</t>
  </si>
  <si>
    <t xml:space="preserve">SO - 01 - BYTOVÝ DŮM </t>
  </si>
  <si>
    <t>Soupis</t>
  </si>
  <si>
    <t>2</t>
  </si>
  <si>
    <t>{094e1b82-4971-4b3b-a64c-a704a05db41c}</t>
  </si>
  <si>
    <t>20053b</t>
  </si>
  <si>
    <t>SO02, SO03 - BEZBARIÉROVÝ PŘÍSTUP, VENKOVNÍ ZPEVNĚNÉ PLOCHY</t>
  </si>
  <si>
    <t>{0492fe8d-e846-4ff5-bfb9-e67e01e7b664}</t>
  </si>
  <si>
    <t>KRYCÍ LIST SOUPISU PRACÍ</t>
  </si>
  <si>
    <t>Objekt:</t>
  </si>
  <si>
    <t>20053 - BYTOVÝ DŮM - VYTVOŘENÍ 2 BYTOVÝCH JEDNOTEK PRO IMOBILNÍ SPOLUOBČANY</t>
  </si>
  <si>
    <t>Soupis:</t>
  </si>
  <si>
    <t xml:space="preserve">20053a - SO - 01 - BYTOVÝ DŮM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</si>
  <si>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</si>
  <si>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</si>
  <si>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</si>
  <si>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</si>
  <si>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</si>
  <si>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</si>
  <si>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</si>
  <si>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</si>
  <si>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</si>
  <si>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</si>
  <si>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</si>
  <si>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</si>
  <si>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</si>
  <si>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</si>
  <si>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</si>
  <si>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</si>
  <si>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</si>
  <si>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ZT, ÚT, plyn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</si>
  <si>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</si>
  <si>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</si>
  <si>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</si>
  <si>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</si>
  <si>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</si>
  <si>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</si>
  <si>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</si>
  <si>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</si>
  <si>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</si>
  <si>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</si>
  <si>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</si>
  <si>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</si>
  <si>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</si>
  <si>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</si>
  <si>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</si>
  <si>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</si>
  <si>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</si>
  <si>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</si>
  <si>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</si>
  <si>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</si>
  <si>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</si>
  <si>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</si>
  <si>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</si>
  <si>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</si>
  <si>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</si>
  <si>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</si>
  <si>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</si>
  <si>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</si>
  <si>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</si>
  <si>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</si>
  <si>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</si>
  <si>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</si>
  <si>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</si>
  <si>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</si>
  <si>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</si>
  <si>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</si>
  <si>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</si>
  <si>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122111101</t>
  </si>
  <si>
    <t>Odkopávky a prokopávky v hornině třídy těžitelnosti I, skupiny 1 a 2 ručně</t>
  </si>
  <si>
    <t>m3</t>
  </si>
  <si>
    <t>CS ÚRS 2020 02</t>
  </si>
  <si>
    <t>4</t>
  </si>
  <si>
    <t>815116073</t>
  </si>
  <si>
    <t>VV</t>
  </si>
  <si>
    <t>1*1*0,25*4-0,55*0,5*0,25"základy</t>
  </si>
  <si>
    <t>((2,85+4,2)*1,45/2+0,6*4,2)*0,1"nová podesta</t>
  </si>
  <si>
    <t>Součet</t>
  </si>
  <si>
    <t>132112111</t>
  </si>
  <si>
    <t>Hloubení rýh š do 800 mm v soudržných horninách třídy těžitelnosti I, skupiny 1 a 2 ručně</t>
  </si>
  <si>
    <t>-1722187609</t>
  </si>
  <si>
    <t>0,3*0,35*(3,45+1,7*2)+0,5*0,05*3,15"základy</t>
  </si>
  <si>
    <t>0,6*(2,2+0,6+4,2)*1"nová podesta</t>
  </si>
  <si>
    <t>3</t>
  </si>
  <si>
    <t>162251101</t>
  </si>
  <si>
    <t>Vodorovné přemístění do 20 m výkopku/sypaniny z horniny třídy těžitelnosti I, skupiny 1 až 3</t>
  </si>
  <si>
    <t>1839446484</t>
  </si>
  <si>
    <t>1,694+4,998</t>
  </si>
  <si>
    <t>162751117</t>
  </si>
  <si>
    <t>Vodorovné přemístění do 10000 m výkopku/sypaniny z horniny třídy těžitelnosti I, skupiny 1 až 3</t>
  </si>
  <si>
    <t>-1118787698</t>
  </si>
  <si>
    <t>5</t>
  </si>
  <si>
    <t>171201221</t>
  </si>
  <si>
    <t>Poplatek za uložení na skládce (skládkovné) zeminy a kamení kód odpadu 17 05 04</t>
  </si>
  <si>
    <t>t</t>
  </si>
  <si>
    <t>1647161029</t>
  </si>
  <si>
    <t>6,692*1,8</t>
  </si>
  <si>
    <t>6</t>
  </si>
  <si>
    <t>171251201</t>
  </si>
  <si>
    <t>Uložení sypaniny na skládky nebo meziskládky</t>
  </si>
  <si>
    <t>-1213393848</t>
  </si>
  <si>
    <t>Zakládání</t>
  </si>
  <si>
    <t>7</t>
  </si>
  <si>
    <t>271532213</t>
  </si>
  <si>
    <t>Podsyp pod základové konstrukce se zhutněním z hrubého kameniva frakce 8 až 16 mm</t>
  </si>
  <si>
    <t>960448808</t>
  </si>
  <si>
    <t>(3,35*1,75+0,2*1,3+1,9*3,45+3,14*1,65*1,65/2+8,6*5,45+5,55*1,7+3,15*1,7+12,6*5,45)*0,15</t>
  </si>
  <si>
    <t>-(1*1*4+0,55*0,51+22,22+0,485)*0,15</t>
  </si>
  <si>
    <t>(0,3*3,45+3*1,7+0,3*1,7*2+1*1*4-0,5*0,55+0,5*3,3)*0,1</t>
  </si>
  <si>
    <t>0,8*(3,675+2,125+0,25+2,775+3,25+2,675+1,775+2,125+3,475+1,85+1,2+2,6)*0,1</t>
  </si>
  <si>
    <t>(0,325*1+0,8*0,2)*0,1</t>
  </si>
  <si>
    <t>7,631*0,15"nová část podesty</t>
  </si>
  <si>
    <t>8</t>
  </si>
  <si>
    <t>273321311</t>
  </si>
  <si>
    <t>Základové desky ze ŽB bez zvýšených nároků na prostředí tř. C 16/20</t>
  </si>
  <si>
    <t>743039863</t>
  </si>
  <si>
    <t>148,055*0,1</t>
  </si>
  <si>
    <t>9</t>
  </si>
  <si>
    <t>273362021</t>
  </si>
  <si>
    <t>Výztuž základových desek svařovanými sítěmi Kari</t>
  </si>
  <si>
    <t>2123926421</t>
  </si>
  <si>
    <t>2*3,423*0,8*(1,975+0,8+2,125+0,9+2,6+3,25+2,675+1,775+2,125+3,475+1,9+1,15+2,6)/1000*1,08"základy příčky</t>
  </si>
  <si>
    <t>2*3,423*(0,15*0,6+1*0,4+0,4*0,1+0,45*0,15)/1000*1,08</t>
  </si>
  <si>
    <t>3,423*(3,35*1,75+0,25*1,3+2,2*3,45+3,14*1,7*1,7/2+8,6*5,45-0,55*0,95+1,7*3,3+1,7*5,85+3,15*1,7+12,6*5,45)/1000*1,08"podkladní beton</t>
  </si>
  <si>
    <t>10</t>
  </si>
  <si>
    <t>274311125</t>
  </si>
  <si>
    <t>Základové pasy, prahy, věnce a ostruhy z betonu prostého C 16/20</t>
  </si>
  <si>
    <t>-981777658</t>
  </si>
  <si>
    <t>0,6*(2,85+2,2+0,6+4,2+2,05)*1"nová část podesty</t>
  </si>
  <si>
    <t>11</t>
  </si>
  <si>
    <t>274321311</t>
  </si>
  <si>
    <t>Základové pasy ze ŽB bez zvýšených nároků na prostředí tř. C 16/20</t>
  </si>
  <si>
    <t>440097172</t>
  </si>
  <si>
    <t>0,3*0,5*(3,45+1,7*2)+(1*1*4-0,5*0,55)*0,4+3,15*0,5*0,5</t>
  </si>
  <si>
    <t>0,8*(1,975+2,125+0,9+3,25+2,775+2,675+1,775+2,125+3,475+1,5+1,2+2,6)*0,1</t>
  </si>
  <si>
    <t>1*0,35*0,1</t>
  </si>
  <si>
    <t>12</t>
  </si>
  <si>
    <t>274351121</t>
  </si>
  <si>
    <t>Zřízení bednění základových pasů rovného</t>
  </si>
  <si>
    <t>m2</t>
  </si>
  <si>
    <t>2035897577</t>
  </si>
  <si>
    <t>0,5*(3,45*2+1,7*4)+0,5*3,25*2+0,1*(1,975+3,675*2-0,8+1,775+2,675+2,775+3,25+3,225+2,775+5,45+1,775+2,125*2+3,475+3,4+1,5+1,5+1,15+1,34+2,6*2)</t>
  </si>
  <si>
    <t>1*4*3*0,4+(1*2+0,45+0,5)*0,4</t>
  </si>
  <si>
    <t>13</t>
  </si>
  <si>
    <t>274351122</t>
  </si>
  <si>
    <t>Odstranění bednění základových pasů rovného</t>
  </si>
  <si>
    <t>-903718916</t>
  </si>
  <si>
    <t>14</t>
  </si>
  <si>
    <t>2743611r</t>
  </si>
  <si>
    <t>Kotva KT  vč. žárově pozinkováno</t>
  </si>
  <si>
    <t>-1595928834</t>
  </si>
  <si>
    <t>(0,4*0,4*80*4+2*0,617*0,6*4)/1000*1,08</t>
  </si>
  <si>
    <t>274361821</t>
  </si>
  <si>
    <t>Výztuž základových pásů betonářskou ocelí 10 505 (R)</t>
  </si>
  <si>
    <t>713082805</t>
  </si>
  <si>
    <t>(1,21*4*3,4+0,222*2,3*34)/1000*1,08"ZP</t>
  </si>
  <si>
    <t>Svislé a kompletní konstrukce</t>
  </si>
  <si>
    <t>16</t>
  </si>
  <si>
    <t>310235241</t>
  </si>
  <si>
    <t>Zazdívka otvorů pl do 0,0225 m2 ve zdivu nadzákladovém cihlami pálenými tl do 300 mm</t>
  </si>
  <si>
    <t>kus</t>
  </si>
  <si>
    <t>-971881288</t>
  </si>
  <si>
    <t>2,000"VDK</t>
  </si>
  <si>
    <t>17</t>
  </si>
  <si>
    <t>3102352r</t>
  </si>
  <si>
    <t>Zazdívka otvorů pl do 0,0225 m2 ve zdivu nadzákladovém cihlami pálenými tl 850 mm</t>
  </si>
  <si>
    <t>145898145</t>
  </si>
  <si>
    <t>18</t>
  </si>
  <si>
    <t>310239411</t>
  </si>
  <si>
    <t>Zazdívka otvorů pl do 4 m2 ve zdivu nadzákladovém cihlami pálenými na MC</t>
  </si>
  <si>
    <t>2039508550</t>
  </si>
  <si>
    <t>0,6*0,9*0,4+0,75*0,2*0,9</t>
  </si>
  <si>
    <t>19</t>
  </si>
  <si>
    <t>31123615R.HLZ</t>
  </si>
  <si>
    <t>Zdivo jednovrstvé zvukově izolační z cihel HELUZ AKU 30/33,3 P15 na maltu Heluz M5 tloušťky 300 mm</t>
  </si>
  <si>
    <t>1005585124</t>
  </si>
  <si>
    <t>(3,5+1,9+1,9)*3,65</t>
  </si>
  <si>
    <t>20</t>
  </si>
  <si>
    <t>31123711R.HLZ</t>
  </si>
  <si>
    <t>Zdivo jednovrstvé tepelně izolační z cihel broušených HELUZ FAMILY 25 na tenkovrstvou maltu tl zdiva 250 mm SBC M10</t>
  </si>
  <si>
    <t>-27988031</t>
  </si>
  <si>
    <t>(1,25+0,4)*2,225</t>
  </si>
  <si>
    <t>317168022</t>
  </si>
  <si>
    <t>Překlad keramický plochý š 145 mm dl 1250 mm</t>
  </si>
  <si>
    <t>279844630</t>
  </si>
  <si>
    <t>22</t>
  </si>
  <si>
    <t>317168027</t>
  </si>
  <si>
    <t>Překlad keramický plochý š 145 mm dl 2500 mm</t>
  </si>
  <si>
    <t>-1973756525</t>
  </si>
  <si>
    <t>23</t>
  </si>
  <si>
    <t>317944321</t>
  </si>
  <si>
    <t>Válcované nosníky do č.12 dodatečně osazované do připravených otvorů</t>
  </si>
  <si>
    <t>1548974855</t>
  </si>
  <si>
    <t>0,75*4*5,9/1000"I 80</t>
  </si>
  <si>
    <t>(1,35*5*11,2+1,5*4*11,2)/1000"I 120</t>
  </si>
  <si>
    <t>24</t>
  </si>
  <si>
    <t>317944323</t>
  </si>
  <si>
    <t>Válcované nosníky č.14 až 22 dodatečně osazované do připravených otvorů</t>
  </si>
  <si>
    <t>954960422</t>
  </si>
  <si>
    <t>1,8*3*10,8/1000*6"I 160</t>
  </si>
  <si>
    <t>(2,8*4+2,5*4)*21,9/1000"I 180</t>
  </si>
  <si>
    <t>25</t>
  </si>
  <si>
    <t>340235211</t>
  </si>
  <si>
    <t>Zazdívka otvorů v příčkách nebo stěnách plochy do 0,0225 m2 cihlami plnými tl do 100 mm</t>
  </si>
  <si>
    <t>-2055410174</t>
  </si>
  <si>
    <t>4"ZOV2</t>
  </si>
  <si>
    <t>26</t>
  </si>
  <si>
    <t>342241161</t>
  </si>
  <si>
    <t>Příčky z cihel plných dl 290 mm pevnosti P 15 na MC tl 65 mm</t>
  </si>
  <si>
    <t>-2128744650</t>
  </si>
  <si>
    <t>0,55*2*2"okno 02</t>
  </si>
  <si>
    <t>27</t>
  </si>
  <si>
    <t>342244221.HLZ</t>
  </si>
  <si>
    <t>Příčka z cihel broušených HELUZ 14 P10 na tenkovrstvou maltu tloušťky 140 mm</t>
  </si>
  <si>
    <t>-595535269</t>
  </si>
  <si>
    <t>3,65*(1,75+3,65+3,25+0,15+3,1+1,8+4+1,9+3,05+5,45+3,1+6,375+2,45*2)+0,85*2+1,3*1,325</t>
  </si>
  <si>
    <t>-(0,9*1,97*9+1,1*2*2)</t>
  </si>
  <si>
    <t>28</t>
  </si>
  <si>
    <t>346234321</t>
  </si>
  <si>
    <t>Zazdívka rýh pro ventilační průduchy 300x500 mm z cihel s vytvořením průduchu 300x150 mm</t>
  </si>
  <si>
    <t>m</t>
  </si>
  <si>
    <t>1360235780</t>
  </si>
  <si>
    <t>3,45*3"VZT1</t>
  </si>
  <si>
    <t>29</t>
  </si>
  <si>
    <t>349231811</t>
  </si>
  <si>
    <t>Přizdívka ostění s ozubem z cihel tl do 150 mm</t>
  </si>
  <si>
    <t>261225472</t>
  </si>
  <si>
    <t>0,15*2*2</t>
  </si>
  <si>
    <t>Vodorovné konstrukce</t>
  </si>
  <si>
    <t>30</t>
  </si>
  <si>
    <t>411321515</t>
  </si>
  <si>
    <t>Stropy deskové ze ŽB tř. C 20/25</t>
  </si>
  <si>
    <t>-1166103393</t>
  </si>
  <si>
    <t>11,6*0,1"P.7</t>
  </si>
  <si>
    <t>31</t>
  </si>
  <si>
    <t>411354247</t>
  </si>
  <si>
    <t>Bednění stropů ztracené z hraněných trapézových vln v 60 mm plech pozinkovaný tl 0,88 mm</t>
  </si>
  <si>
    <t>-1921125670</t>
  </si>
  <si>
    <t>32</t>
  </si>
  <si>
    <t>411354311</t>
  </si>
  <si>
    <t>Zřízení podpěrné konstrukce stropů výšky do 4 m tl do 15 cm</t>
  </si>
  <si>
    <t>-967568762</t>
  </si>
  <si>
    <t>33</t>
  </si>
  <si>
    <t>411354312</t>
  </si>
  <si>
    <t>Odstranění podpěrné konstrukce stropů výšky do 4 m tl do 15 cm</t>
  </si>
  <si>
    <t>-2046395943</t>
  </si>
  <si>
    <t>34</t>
  </si>
  <si>
    <t>411362021</t>
  </si>
  <si>
    <t>Výztuž stropů svařovanými sítěmi Kari</t>
  </si>
  <si>
    <t>1868563634</t>
  </si>
  <si>
    <t>11,600*4,4*1,08/1000</t>
  </si>
  <si>
    <t>35</t>
  </si>
  <si>
    <t>413941123</t>
  </si>
  <si>
    <t>Osazování ocelových válcovaných nosníků stropů I, IE, U, UE nebo L do č. 22</t>
  </si>
  <si>
    <t>-1849606220</t>
  </si>
  <si>
    <t>3,85*5*14,3/1000"I 140</t>
  </si>
  <si>
    <t>(2,3*2+1,7*2+1,1*2)*17,9/1000"I 160</t>
  </si>
  <si>
    <t>36</t>
  </si>
  <si>
    <t>M</t>
  </si>
  <si>
    <t>13010716</t>
  </si>
  <si>
    <t>ocel profilová IPN 140 jakost 11 375</t>
  </si>
  <si>
    <t>157801704</t>
  </si>
  <si>
    <t>0,275*1,08</t>
  </si>
  <si>
    <t>37</t>
  </si>
  <si>
    <t>13010718</t>
  </si>
  <si>
    <t>ocel profilová IPN 160 jakost 11 375</t>
  </si>
  <si>
    <t>-1563073207</t>
  </si>
  <si>
    <t>0,183*1,08</t>
  </si>
  <si>
    <t>Úpravy povrchů, podlahy a osazování výplní</t>
  </si>
  <si>
    <t>38</t>
  </si>
  <si>
    <t>611311141</t>
  </si>
  <si>
    <t>Vápenná omítka štuková dvouvrstvá vnitřních stropů rovných nanášená ručně</t>
  </si>
  <si>
    <t>375384022</t>
  </si>
  <si>
    <t>0,3*1,5+0,5*1,5+1,2*0,4+0,85*1,05</t>
  </si>
  <si>
    <t>39</t>
  </si>
  <si>
    <t>611315221</t>
  </si>
  <si>
    <t>Vápenná štuková omítka malých ploch do 0,09 m2 na stropech</t>
  </si>
  <si>
    <t>-998073038</t>
  </si>
  <si>
    <t>4"HUP, EL,</t>
  </si>
  <si>
    <t>40</t>
  </si>
  <si>
    <t>611325121</t>
  </si>
  <si>
    <t>Vápenocementová štuková omítka rýh ve stropech šířky do 150 mm</t>
  </si>
  <si>
    <t>-304354231</t>
  </si>
  <si>
    <t>0,15*(5,45*2-0,95+5,45*2)"po vybouraných příčkách</t>
  </si>
  <si>
    <t>41</t>
  </si>
  <si>
    <t>612131100</t>
  </si>
  <si>
    <t>Vápenný postřik vnitřních stěn nanášený ručně</t>
  </si>
  <si>
    <t>-1798345309</t>
  </si>
  <si>
    <t>8*0,2*0,2"po prostupu lokál. topidla</t>
  </si>
  <si>
    <t>42</t>
  </si>
  <si>
    <t>612315221</t>
  </si>
  <si>
    <t>Vápenná štuková omítka malých ploch do 0,09 m2 na stěnách</t>
  </si>
  <si>
    <t>-766147434</t>
  </si>
  <si>
    <t>8"lokální topidla</t>
  </si>
  <si>
    <t>15"HUP, VZT, EL</t>
  </si>
  <si>
    <t>43</t>
  </si>
  <si>
    <t>612321141</t>
  </si>
  <si>
    <t>Vápenocementová omítka štuková dvouvrstvá vnitřních stěn nanášená ručně</t>
  </si>
  <si>
    <t>-1395968238</t>
  </si>
  <si>
    <t>3,5*3,4+1,7*3,45-0,9*1,97+(3,25+3,55)*3,05+0,85*2+1,2*2,1+0,4*2,1*2+0,3*2,4*2+0,2*2,1*2-0,9*1,97-1,9*1,97+(5+1,5)*3,45+1,3*1,325-0,9*1,97*3"1.01, 1.07</t>
  </si>
  <si>
    <t>(2,45+1,75)*2,7-0,9*1,97+0,15*0,9+0,775*0,9+1,75*2,7+0,85*2+(3,8+3,8)*3,45-0,9*1,97"1.08, 1.09</t>
  </si>
  <si>
    <t>(3,85+1,2+0,3+3,05)-0,9*1,97-0,9*1,97+(1,8+1,9+3,05)*3,45-0,9*1,97*2+0,4*2,8*2+3,45*0,2+3,15*0,2+0,1*2*2-0,9*1,97*2"1.10, 1.11</t>
  </si>
  <si>
    <t>(1,7*2+2,2*2+6,375)*3,45-0,9*1,97*4+0,85*2,225+(2,7+2,3)*3,45-0,9*1,97"1.12, 1.13</t>
  </si>
  <si>
    <t>(4,8+0,25+3,1+3,875+3,1*2+5,45)*3,45-0,9*1,97*4"1.14, 1.15, 1.16</t>
  </si>
  <si>
    <t>44</t>
  </si>
  <si>
    <t>612325121</t>
  </si>
  <si>
    <t>Vápenocementová štuková omítka rýh ve stěnách šířky do 150 mm</t>
  </si>
  <si>
    <t>49261099</t>
  </si>
  <si>
    <t>0,15*3,45*10"po vybouraných příčkách</t>
  </si>
  <si>
    <t>45</t>
  </si>
  <si>
    <t>612325122</t>
  </si>
  <si>
    <t>Vápenocementová štuková omítka rýh ve stěnách šířky do 300 mm</t>
  </si>
  <si>
    <t>-234781084</t>
  </si>
  <si>
    <t>10,350*0,3"VZT1</t>
  </si>
  <si>
    <t>46</t>
  </si>
  <si>
    <t>612821002</t>
  </si>
  <si>
    <t>Vnitřní sanační štuková omítka pro vlhké zdivo prováděná ručně</t>
  </si>
  <si>
    <t>-772711652</t>
  </si>
  <si>
    <t>0,9*(2,45+4,45+1,4+0,15+0,9++0,75+5,4+3,4+4,1+3,15+5,45+3,625*2+3,875+4,8+3,1+6,375+5,55*2+1,7*4+3,5*2+6,7+6,1+0,1*2)"SOM</t>
  </si>
  <si>
    <t>0,9*(0,8+0,55+0,2)-0,9*(1,5+0,9*2)</t>
  </si>
  <si>
    <t>47</t>
  </si>
  <si>
    <t>615142012</t>
  </si>
  <si>
    <t>Potažení vnitřních nosníků rabicovým pletivem</t>
  </si>
  <si>
    <t>87002551</t>
  </si>
  <si>
    <t>0,75*0,1*2*4+0,2*2*(1,8*2+1,5+2,8+2,5+1,35)</t>
  </si>
  <si>
    <t>0,25*0,41*2+1,5*0,5*2+1,2*0,5+0,5*2,45+0,4*1,85+1,05*0,85</t>
  </si>
  <si>
    <t>48</t>
  </si>
  <si>
    <t>6199910r1</t>
  </si>
  <si>
    <t>Doplnění podlahy a nášlapné vrstvy po vybouraném prostupu stropem pro VZT1</t>
  </si>
  <si>
    <t>2137109338</t>
  </si>
  <si>
    <t>49</t>
  </si>
  <si>
    <t>619995001</t>
  </si>
  <si>
    <t>Začištění omítek kolem oken, dveří, podlah nebo obkladů</t>
  </si>
  <si>
    <t>612993128</t>
  </si>
  <si>
    <t>1,4*3+2,225*3*2+1,4*3+2,2*2*3</t>
  </si>
  <si>
    <t>50</t>
  </si>
  <si>
    <t>631311124</t>
  </si>
  <si>
    <t>Mazanina tl do 120 mm z betonu prostého bez zvýšených nároků na prostředí tř. C 16/20</t>
  </si>
  <si>
    <t>5662380</t>
  </si>
  <si>
    <t>(3,400+7,631)*0,1"stáv.  a nová část podesty</t>
  </si>
  <si>
    <t>51</t>
  </si>
  <si>
    <t>631319012</t>
  </si>
  <si>
    <t>Příplatek k mazanině tl do 120 mm za přehlazení povrchu</t>
  </si>
  <si>
    <t>1772831382</t>
  </si>
  <si>
    <t>52</t>
  </si>
  <si>
    <t>631319173</t>
  </si>
  <si>
    <t>Příplatek k mazanině tl do 120 mm za stržení povrchu spodní vrstvy před vložením výztuže</t>
  </si>
  <si>
    <t>-226204324</t>
  </si>
  <si>
    <t>53</t>
  </si>
  <si>
    <t>631362021</t>
  </si>
  <si>
    <t>Výztuž mazanin svařovanými sítěmi Kari</t>
  </si>
  <si>
    <t>-412059252</t>
  </si>
  <si>
    <t>(3,4+7,631)*3,423/1000*1,08</t>
  </si>
  <si>
    <t>54</t>
  </si>
  <si>
    <t>632450121</t>
  </si>
  <si>
    <t>Vyrovnávací cementový potěr tl do 20 mm ze suchých směsí provedený v pásu</t>
  </si>
  <si>
    <t>-30562023</t>
  </si>
  <si>
    <t>0,85*1,05+0,2*0,41+0,41*0,51+0,3*0,1*2"HUP, EL</t>
  </si>
  <si>
    <t>55</t>
  </si>
  <si>
    <t>632450122</t>
  </si>
  <si>
    <t>Vyrovnávací cementový potěr tl do 30 mm ze suchých směsí provedený v pásu</t>
  </si>
  <si>
    <t>-494120686</t>
  </si>
  <si>
    <t>22,000*0,2*0,2"pro osazení I v kci stropu</t>
  </si>
  <si>
    <t>56</t>
  </si>
  <si>
    <t>632451234</t>
  </si>
  <si>
    <t>Potěr cementový samonivelační litý C25 tl do 50 mm</t>
  </si>
  <si>
    <t>-190503959</t>
  </si>
  <si>
    <t>6,02+20,1+24,3+5,8+5,6+14,3+19,5+13,7+14,8+12,6+20,1+11,6+3,4+7,631</t>
  </si>
  <si>
    <t>57</t>
  </si>
  <si>
    <t>632451292</t>
  </si>
  <si>
    <t>Příplatek k cementovému samonivelačnímu litému potěru C25 ZKD 5 mm tloušťky přes 50 mm</t>
  </si>
  <si>
    <t>-594350687</t>
  </si>
  <si>
    <t>(6,02+3,4+7,631)*8"P1.</t>
  </si>
  <si>
    <t>(20,1+24,3)*2"P.4</t>
  </si>
  <si>
    <t>(5,8+5,6)*1,5"P.5</t>
  </si>
  <si>
    <t>(14,3+19,5+13,7+14,8+12,6+20,1)*2"P.6</t>
  </si>
  <si>
    <t>11,6*2"P.7</t>
  </si>
  <si>
    <t>58</t>
  </si>
  <si>
    <t>634111114</t>
  </si>
  <si>
    <t>Obvodová dilatace pružnou těsnicí páskou mezi stěnou a mazaninou nebo potěremv 100 mm</t>
  </si>
  <si>
    <t>-218324764</t>
  </si>
  <si>
    <t>3,55*2+1,7+0,1*4"P.3</t>
  </si>
  <si>
    <t>59</t>
  </si>
  <si>
    <t>642942111</t>
  </si>
  <si>
    <t>Osazování zárubní nebo rámů dveřních kovových do 2,5 m2 na MC</t>
  </si>
  <si>
    <t>-1972160345</t>
  </si>
  <si>
    <t>60</t>
  </si>
  <si>
    <t>55331488</t>
  </si>
  <si>
    <t>zárubeň jednokřídlá ocelová pro zdění tl stěny 110-150mm rozměru 900/1970, 2100mm</t>
  </si>
  <si>
    <t>-1231868512</t>
  </si>
  <si>
    <t>Ostatní konstrukce a práce, bourání</t>
  </si>
  <si>
    <t>61</t>
  </si>
  <si>
    <t>952901111</t>
  </si>
  <si>
    <t>Vyčištění budov bytové a občanské výstavby při výšce podlaží do 4 m</t>
  </si>
  <si>
    <t>-928993161</t>
  </si>
  <si>
    <t>44,3+16,3+0,6+3,9+4,9+20,1+5,8+14,3+19,5+13,7+24,3+5,6+14,8+12,6+20,1</t>
  </si>
  <si>
    <t>62</t>
  </si>
  <si>
    <t>953845212</t>
  </si>
  <si>
    <t>Vyvložkování stávajícího komínového tělesa nerezovými vložkami ohebnými D do 130 mm v 3 m</t>
  </si>
  <si>
    <t>soubor</t>
  </si>
  <si>
    <t>135319993</t>
  </si>
  <si>
    <t>63</t>
  </si>
  <si>
    <t>953845222</t>
  </si>
  <si>
    <t>Příplatek k vyvložkování komínového průduchu nerezovými vložkami ohebnými D do 130 mm ZKD 1 m výšky</t>
  </si>
  <si>
    <t>-1680211169</t>
  </si>
  <si>
    <t>11,84*2</t>
  </si>
  <si>
    <t>64</t>
  </si>
  <si>
    <t>95384522r</t>
  </si>
  <si>
    <t>Vyčištění komínového průduchu</t>
  </si>
  <si>
    <t>1170512229</t>
  </si>
  <si>
    <t>14,81*2</t>
  </si>
  <si>
    <t>65</t>
  </si>
  <si>
    <t>953942425</t>
  </si>
  <si>
    <t>Osazování rámů litinových poklopů kouřových kanálů</t>
  </si>
  <si>
    <t>-835996727</t>
  </si>
  <si>
    <t>66</t>
  </si>
  <si>
    <t>6975203r</t>
  </si>
  <si>
    <t>čistící zóna zapuštěná, hliníkový rám s kartáčovou vložkou</t>
  </si>
  <si>
    <t>-1569068435</t>
  </si>
  <si>
    <t>67</t>
  </si>
  <si>
    <t>953946132</t>
  </si>
  <si>
    <t>Montáž atypických ocelových kcí hmotnosti do 2,5 t z profilů hmotnosti přes 30 kg/m</t>
  </si>
  <si>
    <t>-1265477208</t>
  </si>
  <si>
    <t>1,467"ocelový rám</t>
  </si>
  <si>
    <t>68</t>
  </si>
  <si>
    <t>13010942</t>
  </si>
  <si>
    <t>ocel profilová UPE 240 jakost 11 375</t>
  </si>
  <si>
    <t>-813728473</t>
  </si>
  <si>
    <t>0,803*1,08</t>
  </si>
  <si>
    <t>69</t>
  </si>
  <si>
    <t>13010750</t>
  </si>
  <si>
    <t>ocel profilová IPE 180 jakost 11 375</t>
  </si>
  <si>
    <t>1853026535</t>
  </si>
  <si>
    <t>0,596*1,08</t>
  </si>
  <si>
    <t>70</t>
  </si>
  <si>
    <t>130103r1</t>
  </si>
  <si>
    <t>tyč ocelová plochá jakost 11 375 240x10mm</t>
  </si>
  <si>
    <t>-113225718</t>
  </si>
  <si>
    <t>45,22*1,08/1000</t>
  </si>
  <si>
    <t>71</t>
  </si>
  <si>
    <t>130103r2</t>
  </si>
  <si>
    <t>tyč ocelová plochá jakost 11 375 240x4mm</t>
  </si>
  <si>
    <t>-614147328</t>
  </si>
  <si>
    <t>22,61/1000</t>
  </si>
  <si>
    <t>72</t>
  </si>
  <si>
    <t>-659536347</t>
  </si>
  <si>
    <t>0,817"sloupy pod klenby</t>
  </si>
  <si>
    <t>73</t>
  </si>
  <si>
    <t>13010932</t>
  </si>
  <si>
    <t>ocel profilová UPE 140 jakost 11 375</t>
  </si>
  <si>
    <t>-56015975</t>
  </si>
  <si>
    <t>0,817*1,08</t>
  </si>
  <si>
    <t>74</t>
  </si>
  <si>
    <t>13611218</t>
  </si>
  <si>
    <t>plech ocelový hladký jakost S235JR tl 5mm tabule</t>
  </si>
  <si>
    <t>125092813</t>
  </si>
  <si>
    <t>0,8*1,08/1000</t>
  </si>
  <si>
    <t>75</t>
  </si>
  <si>
    <t>9539611r1</t>
  </si>
  <si>
    <t>Kotvy chemické s vyvrtáním otvoru  do betonu, železobetonu nebo tvrdého kamene tmel, velikost M 14, hloubka 250 mm</t>
  </si>
  <si>
    <t>1777622335</t>
  </si>
  <si>
    <t>76</t>
  </si>
  <si>
    <t>9539612r2</t>
  </si>
  <si>
    <t>Kotvy chemické s vyvrtáním otvoru  do betonu, železobetonu nebo tvrdého kamene chemická patrona, velikost M 14, hloubka 250 mm</t>
  </si>
  <si>
    <t>659216375</t>
  </si>
  <si>
    <t>77</t>
  </si>
  <si>
    <t>9539621r3</t>
  </si>
  <si>
    <t>Kotvy chemické s vyvrtáním otvoru  do zdiva z plných cihel tmel, hloubka 250 mm, velikost M 14</t>
  </si>
  <si>
    <t>516990647</t>
  </si>
  <si>
    <t>78</t>
  </si>
  <si>
    <t>9539651r4</t>
  </si>
  <si>
    <t>Kotvy chemické s vyvrtáním otvoru  kotevní šrouby pro chemické kotvy, velikost M 14, délka 250 mm</t>
  </si>
  <si>
    <t>679000875</t>
  </si>
  <si>
    <t>79</t>
  </si>
  <si>
    <t>962031132</t>
  </si>
  <si>
    <t>Bourání příček z cihel pálených na MVC tl do 100 mm</t>
  </si>
  <si>
    <t>-981687173</t>
  </si>
  <si>
    <t>1,3*3+0,8*3,225+1,5*3,225+1,7*3,225+1,25*3,225+0,6*(1,75+1,8+0,5+0,7)"příčky+obezdění van</t>
  </si>
  <si>
    <t>0,8*2,2"m.č. 1.11</t>
  </si>
  <si>
    <t>0,9*2"pod luxfery</t>
  </si>
  <si>
    <t>-(0,6*1,97+0,8*1,97*2+0,9*1,97*2)</t>
  </si>
  <si>
    <t>80</t>
  </si>
  <si>
    <t>962031133</t>
  </si>
  <si>
    <t>Bourání příček z cihel pálených na MVC tl do 150 mm</t>
  </si>
  <si>
    <t>-1117973796</t>
  </si>
  <si>
    <t>3*(5,45+2,6+1,9+5,45*2)+3,225*(2+1,2+0,15)+(1,15+1,08+1,2+0,85+0,6)*2,225</t>
  </si>
  <si>
    <t>-0,8*1,97*4</t>
  </si>
  <si>
    <t>81</t>
  </si>
  <si>
    <t>962032231</t>
  </si>
  <si>
    <t>Bourání zdiva z cihel pálených nebo vápenopískových na MV nebo MVC přes 1 m3</t>
  </si>
  <si>
    <t>-2000841846</t>
  </si>
  <si>
    <t>3,225*0,6*(0,65+2,45+1,5+0,6)+3,225*0,5*(1,2+0,7+1,3+0,3+0,3)+0,85*1,05*1,25</t>
  </si>
  <si>
    <t>82</t>
  </si>
  <si>
    <t>962081141</t>
  </si>
  <si>
    <t>Bourání příček ze skleněných tvárnic tl do 150 mm</t>
  </si>
  <si>
    <t>-1285470027</t>
  </si>
  <si>
    <t>1,7*1,2</t>
  </si>
  <si>
    <t>83</t>
  </si>
  <si>
    <t>963023712</t>
  </si>
  <si>
    <t>Vybourání schodišťových stupňů ze zdi cihelné oboustranně</t>
  </si>
  <si>
    <t>-1984532978</t>
  </si>
  <si>
    <t>1,2*22</t>
  </si>
  <si>
    <t>84</t>
  </si>
  <si>
    <t>965042141</t>
  </si>
  <si>
    <t>Bourání podkladů pod dlažby nebo mazanin betonových nebo z litého asfaltu tl do 100 mm pl přes 4 m2</t>
  </si>
  <si>
    <t>-1132781762</t>
  </si>
  <si>
    <t>146,4*0,1*2</t>
  </si>
  <si>
    <t>85</t>
  </si>
  <si>
    <t>965042241</t>
  </si>
  <si>
    <t>Bourání podkladů pod dlažby nebo mazanin betonových nebo z litého asfaltu tl přes 100 mm pl přes 4 m2</t>
  </si>
  <si>
    <t>1725719680</t>
  </si>
  <si>
    <t>(1,2+2,8)*1,7/2*0,1"stávající podesta 1.06</t>
  </si>
  <si>
    <t>86</t>
  </si>
  <si>
    <t>965081213</t>
  </si>
  <si>
    <t>Bourání podlah z dlaždic keramických nebo xylolitových tl do 10 mm plochy přes 1 m2</t>
  </si>
  <si>
    <t>-28944085</t>
  </si>
  <si>
    <t>9,7+6,2+5,1+4,2+5,3+14,3+6,2</t>
  </si>
  <si>
    <t>87</t>
  </si>
  <si>
    <t>965081223</t>
  </si>
  <si>
    <t>Bourání podlah z dlaždic keramických nebo xylolitových tl přes 10 mm plochy přes 1 m2</t>
  </si>
  <si>
    <t>1312788643</t>
  </si>
  <si>
    <t>3,4"stáv. podesta</t>
  </si>
  <si>
    <t>88</t>
  </si>
  <si>
    <t>965082933</t>
  </si>
  <si>
    <t>Odstranění násypů pod podlahami tl do 200 mm pl přes 2 m2</t>
  </si>
  <si>
    <t>-2058838909</t>
  </si>
  <si>
    <t>146,4*0,225</t>
  </si>
  <si>
    <t>89</t>
  </si>
  <si>
    <t>968062374</t>
  </si>
  <si>
    <t>Vybourání dřevěných rámů oken zdvojených včetně křídel pl do 1 m2</t>
  </si>
  <si>
    <t>2142494084</t>
  </si>
  <si>
    <t>0,6*0,9</t>
  </si>
  <si>
    <t>90</t>
  </si>
  <si>
    <t>968062376</t>
  </si>
  <si>
    <t>Vybourání dřevěných rámů oken zdvojených včetně křídel pl do 4 m2</t>
  </si>
  <si>
    <t>-743622312</t>
  </si>
  <si>
    <t>1,4*2,225*2+1,4*2,1+1,25*1,9+1,4*2,2*3</t>
  </si>
  <si>
    <t>91</t>
  </si>
  <si>
    <t>968072455</t>
  </si>
  <si>
    <t>Vybourání kovových dveřních zárubní pl do 2 m2</t>
  </si>
  <si>
    <t>1274427849</t>
  </si>
  <si>
    <t>0,6*1,97*2+0,8*1,97*10</t>
  </si>
  <si>
    <t>92</t>
  </si>
  <si>
    <t>971042331</t>
  </si>
  <si>
    <t>Vybourání otvorů v betonových příčkách a zdech pl do 0,09 m2 tl do 150 mm</t>
  </si>
  <si>
    <t>1272541965</t>
  </si>
  <si>
    <t>2"VDK</t>
  </si>
  <si>
    <t>93</t>
  </si>
  <si>
    <t>972033271</t>
  </si>
  <si>
    <t>Vybourání otvorů v klenbách z cihel pl do 0,09 m2 tl do 450 mm</t>
  </si>
  <si>
    <t>-1503210477</t>
  </si>
  <si>
    <t>94</t>
  </si>
  <si>
    <t>9720332r1</t>
  </si>
  <si>
    <t>Odstranění podlahy a násypu v klenbě</t>
  </si>
  <si>
    <t>408752289</t>
  </si>
  <si>
    <t>95</t>
  </si>
  <si>
    <t>9720332r2</t>
  </si>
  <si>
    <t>Vybourání otvorů ve stropě pro VZ1 vč. vrstev podlahy</t>
  </si>
  <si>
    <t>1105445645</t>
  </si>
  <si>
    <t>96</t>
  </si>
  <si>
    <t>973031334</t>
  </si>
  <si>
    <t>Vysekání kapes ve zdivu cihelném na MV nebo MVC pl do 0,16 m2 hl do 150 mm</t>
  </si>
  <si>
    <t>-250089933</t>
  </si>
  <si>
    <t>97</t>
  </si>
  <si>
    <t>973031335</t>
  </si>
  <si>
    <t>Vysekání kapes ve zdivu cihelném na MV nebo MVC pl do 0,16 m2 hl do 300 mm</t>
  </si>
  <si>
    <t>905816071</t>
  </si>
  <si>
    <t>22"pro kci stropu</t>
  </si>
  <si>
    <t>98</t>
  </si>
  <si>
    <t>973031345</t>
  </si>
  <si>
    <t>Vysekání kapes ve zdivu cihelném na MV nebo MVC pl do 0,25 m2 hl do 300 mm</t>
  </si>
  <si>
    <t>-486285616</t>
  </si>
  <si>
    <t>99</t>
  </si>
  <si>
    <t>974031387</t>
  </si>
  <si>
    <t>Vysekání rýh ve zdivu cihelném pro komínové nebo ventilační průduchy hl do 300 mm š do 300 mm</t>
  </si>
  <si>
    <t>-206341799</t>
  </si>
  <si>
    <t>100</t>
  </si>
  <si>
    <t>974031664</t>
  </si>
  <si>
    <t>Vysekání rýh ve zdivu cihelném pro vtahování nosníků hl do 150 mm v do 150 mm</t>
  </si>
  <si>
    <t>1981424097</t>
  </si>
  <si>
    <t>0,75*4+1,5*4+1,35*5</t>
  </si>
  <si>
    <t>101</t>
  </si>
  <si>
    <t>974031666</t>
  </si>
  <si>
    <t>Vysekání rýh ve zdivu cihelném pro vtahování nosníků hl do 150 mm v do 250 mm</t>
  </si>
  <si>
    <t>1138141684</t>
  </si>
  <si>
    <t>3*1,8*2+2,8*4+2,5*4</t>
  </si>
  <si>
    <t>102</t>
  </si>
  <si>
    <t>975022351</t>
  </si>
  <si>
    <t>Podchycení nadzákladového zdiva tl do 600 mm dřevěnou výztuhou v do 3 m dl podchycení do 5 m</t>
  </si>
  <si>
    <t>555819025</t>
  </si>
  <si>
    <t>3,2+1,2+2,5+0,65+1,5</t>
  </si>
  <si>
    <t>103</t>
  </si>
  <si>
    <t>975063331</t>
  </si>
  <si>
    <t>Podchycení schodů a podest oboustranně podepřených točitých v do 3,5 m pro zatížení do 800 kg/m2</t>
  </si>
  <si>
    <t>-78936157</t>
  </si>
  <si>
    <t>104</t>
  </si>
  <si>
    <t>977331111</t>
  </si>
  <si>
    <t>Frézování hloubky do 10 mm komínového průduchu z cihel plných pálených</t>
  </si>
  <si>
    <t>-1800048560</t>
  </si>
  <si>
    <t>105</t>
  </si>
  <si>
    <t>978013191</t>
  </si>
  <si>
    <t>Otlučení (osekání) vnitřní vápenné nebo vápenocementové omítky stěn v rozsahu do 100 %</t>
  </si>
  <si>
    <t>845188713</t>
  </si>
  <si>
    <t>0,9*(2,45+4,45+1,4+0,15+0,9+0,75+5,4+3,4+0,8*2+0,55+0,25+4,1++3,15+0,45*2+5,45+3,625*2+3,875+4,8+2,85+6,375+5,55*2+3,5*2)</t>
  </si>
  <si>
    <t>0,9*(0,1*2+3,55+0,9+2,3+5,45+0,5+0,1+0,8+4+0,25*2*6)</t>
  </si>
  <si>
    <t>-0,9*(1,5*2+0,9*2)</t>
  </si>
  <si>
    <t>106</t>
  </si>
  <si>
    <t>978059541</t>
  </si>
  <si>
    <t>Odsekání a odebrání obkladů stěn z vnitřních obkládaček plochy přes 1 m2</t>
  </si>
  <si>
    <t>-903855644</t>
  </si>
  <si>
    <t>1,5*2*(2,85+1,7+0,5)-0,6*1,5+1,5*(0,6+3)+1,5*(2,55+0,6*2)+2,1*(3,9*2+1,75+0,65*2+0,8*2+1,75)-1,5*0,6-0,8*0,05</t>
  </si>
  <si>
    <t>107</t>
  </si>
  <si>
    <t>985331213</t>
  </si>
  <si>
    <t>Dodatečné vlepování betonářské výztuže D 12 mm do chemické malty včetně vyvrtání otvoru</t>
  </si>
  <si>
    <t>-1988357348</t>
  </si>
  <si>
    <t>0,5*40</t>
  </si>
  <si>
    <t>108</t>
  </si>
  <si>
    <t>13021013</t>
  </si>
  <si>
    <t>tyč ocelová žebírková jakost BSt 500S (10 505) výztuž do betonu D 12mm</t>
  </si>
  <si>
    <t>759367629</t>
  </si>
  <si>
    <t>20,000*0,888/1000*1,08</t>
  </si>
  <si>
    <t>997</t>
  </si>
  <si>
    <t>Přesun sutě</t>
  </si>
  <si>
    <t>109</t>
  </si>
  <si>
    <t>997013501</t>
  </si>
  <si>
    <t>Odvoz suti a vybouraných hmot na skládku nebo meziskládku do 1 km se složením</t>
  </si>
  <si>
    <t>-113930793</t>
  </si>
  <si>
    <t>110</t>
  </si>
  <si>
    <t>997013509</t>
  </si>
  <si>
    <t>Příplatek k odvozu suti a vybouraných hmot na skládku ZKD 1 km přes 1 km</t>
  </si>
  <si>
    <t>-1213678597</t>
  </si>
  <si>
    <t>199,382*19</t>
  </si>
  <si>
    <t>111</t>
  </si>
  <si>
    <t>997013601</t>
  </si>
  <si>
    <t>Poplatek za uložení na skládce (skládkovné) stavebního odpadu betonového kód odpadu 17 01 01</t>
  </si>
  <si>
    <t>-1111166111</t>
  </si>
  <si>
    <t>9,768+64,416+0,748</t>
  </si>
  <si>
    <t>112</t>
  </si>
  <si>
    <t>997013603</t>
  </si>
  <si>
    <t>Poplatek za uložení na skládce (skládkovné) stavebního odpadu cihelného kód odpadu 17 01 02</t>
  </si>
  <si>
    <t>-1557987970</t>
  </si>
  <si>
    <t>2,536+20,334+31,149+0,073+0,093+1,364+0,194+1,677+0,662+2,08</t>
  </si>
  <si>
    <t>113</t>
  </si>
  <si>
    <t>997013631</t>
  </si>
  <si>
    <t>Poplatek za uložení na skládce (skládkovné) stavebního odpadu směsného kód odpadu 17 09 04</t>
  </si>
  <si>
    <t>1775612651</t>
  </si>
  <si>
    <t>199,382-60,162-74,932-0,023-2,635-0,242</t>
  </si>
  <si>
    <t>114</t>
  </si>
  <si>
    <t>997013811</t>
  </si>
  <si>
    <t>Poplatek za uložení na skládce (skládkovné) stavebního odpadu dřevěného kód odpadu 17 02 01</t>
  </si>
  <si>
    <t>-260838610</t>
  </si>
  <si>
    <t>115</t>
  </si>
  <si>
    <t>997013813</t>
  </si>
  <si>
    <t>Poplatek za uložení na skládce (skládkovné) stavebního odpadu z plastických hmot kód odpadu 17 02 03</t>
  </si>
  <si>
    <t>2063354398</t>
  </si>
  <si>
    <t>116</t>
  </si>
  <si>
    <t>997013814</t>
  </si>
  <si>
    <t>Poplatek za uložení na skládce (skládkovné) stavebního odpadu izolací kód odpadu 17 06 04</t>
  </si>
  <si>
    <t>-450059071</t>
  </si>
  <si>
    <t>998</t>
  </si>
  <si>
    <t>Přesun hmot</t>
  </si>
  <si>
    <t>117</t>
  </si>
  <si>
    <t>998011002</t>
  </si>
  <si>
    <t>Přesun hmot pro budovy zděné v do 12 m</t>
  </si>
  <si>
    <t>1502957418</t>
  </si>
  <si>
    <t>PSV</t>
  </si>
  <si>
    <t>Práce a dodávky PSV</t>
  </si>
  <si>
    <t>711</t>
  </si>
  <si>
    <t>Izolace proti vodě, vlhkosti a plynům</t>
  </si>
  <si>
    <t>118</t>
  </si>
  <si>
    <t>711191201</t>
  </si>
  <si>
    <t>Provedení izolace proti zemní vlhkosti hydroizolační stěrkou vodorovné na betonu, 2 vrstvy</t>
  </si>
  <si>
    <t>-1464029890</t>
  </si>
  <si>
    <t>5,8+5,6"koupelny</t>
  </si>
  <si>
    <t>119</t>
  </si>
  <si>
    <t>58581005</t>
  </si>
  <si>
    <t>malta těsnící hydraulicky rychle tuhnoucí se síranovzdorným pojivem</t>
  </si>
  <si>
    <t>kg</t>
  </si>
  <si>
    <t>-1541350510</t>
  </si>
  <si>
    <t>120</t>
  </si>
  <si>
    <t>711192202</t>
  </si>
  <si>
    <t>Provedení izolace proti zemní vlhkosti hydroizolační stěrkou svislé na zdivu, 2 vrstvy</t>
  </si>
  <si>
    <t>-424912822</t>
  </si>
  <si>
    <t>2,1*(1+1,2)*2"sprchové kouty</t>
  </si>
  <si>
    <t>121</t>
  </si>
  <si>
    <t>58581003</t>
  </si>
  <si>
    <t>stěrka izolační minerální odolná tlakové vodě</t>
  </si>
  <si>
    <t>809026947</t>
  </si>
  <si>
    <t>122</t>
  </si>
  <si>
    <t>711471051</t>
  </si>
  <si>
    <t>Provedení vodorovné izolace proti tlakové vodě termoplasty lepenou fólií PVC</t>
  </si>
  <si>
    <t>464193840</t>
  </si>
  <si>
    <t>148,055+3,4+7,631</t>
  </si>
  <si>
    <t>123</t>
  </si>
  <si>
    <t>28322004</t>
  </si>
  <si>
    <t>fólie  hydroizolační pro spodní stavbu tl 1,5mm</t>
  </si>
  <si>
    <t>-750902636</t>
  </si>
  <si>
    <t>159,086*1,13 'Přepočtené koeficientem množství</t>
  </si>
  <si>
    <t>124</t>
  </si>
  <si>
    <t>7118111R2</t>
  </si>
  <si>
    <t>Chemická injektáž tl. zdiva do 30 cm</t>
  </si>
  <si>
    <t>1485703741</t>
  </si>
  <si>
    <t>5,45+8,6</t>
  </si>
  <si>
    <t>125</t>
  </si>
  <si>
    <t>998711102</t>
  </si>
  <si>
    <t>Přesun hmot tonážní pro izolace proti vodě, vlhkosti a plynům v objektech výšky do 12 m</t>
  </si>
  <si>
    <t>304431211</t>
  </si>
  <si>
    <t>713</t>
  </si>
  <si>
    <t>Izolace tepelné</t>
  </si>
  <si>
    <t>126</t>
  </si>
  <si>
    <t>713110851</t>
  </si>
  <si>
    <t>Odstranění tepelné izolace stropů lepené z polystyrenu suchého tl do 100 mm</t>
  </si>
  <si>
    <t>1004371684</t>
  </si>
  <si>
    <t>127</t>
  </si>
  <si>
    <t>713121111</t>
  </si>
  <si>
    <t>Montáž izolace tepelné podlah volně kladenými rohožemi, pásy, dílci, deskami 1 vrstva</t>
  </si>
  <si>
    <t>-1879893283</t>
  </si>
  <si>
    <t>20,1+24,3"P.4</t>
  </si>
  <si>
    <t>5,8+5,6"P.5</t>
  </si>
  <si>
    <t>14,3+19,5+13,7+14,8+12,6+20,1"p.6</t>
  </si>
  <si>
    <t>11,6"P.7</t>
  </si>
  <si>
    <t>128</t>
  </si>
  <si>
    <t>ISV.9001611008875</t>
  </si>
  <si>
    <t>Isover TDPT 50mm, λD = 0,033 (W·m-1·K-1),1200x600x50mm, izolace do lehkých a těžkých plovoucích podlah s užitným zatížením do 5 kN·m-2.</t>
  </si>
  <si>
    <t>956984385</t>
  </si>
  <si>
    <t>129</t>
  </si>
  <si>
    <t>28375032</t>
  </si>
  <si>
    <t>deska EPS 150 do plochých střech a podlah λ=0,035 tl 130mm</t>
  </si>
  <si>
    <t>-345239553</t>
  </si>
  <si>
    <t>44,4+95"P.4, P.6</t>
  </si>
  <si>
    <t>139,4*1,02 'Přepočtené koeficientem množství</t>
  </si>
  <si>
    <t>130</t>
  </si>
  <si>
    <t>28375915</t>
  </si>
  <si>
    <t>deska EPS 150 do plochých střech a podlah λ=0,035 tl 120mm</t>
  </si>
  <si>
    <t>-307681001</t>
  </si>
  <si>
    <t>35,7918918918919*1,02 'Přepočtené koeficientem množství</t>
  </si>
  <si>
    <t>131</t>
  </si>
  <si>
    <t>713191132</t>
  </si>
  <si>
    <t>Montáž izolace tepelné podlah, stropů vrchem nebo střech překrytí separační fólií z PE</t>
  </si>
  <si>
    <t>-1590061424</t>
  </si>
  <si>
    <t>44,4+11,4+95+11,6</t>
  </si>
  <si>
    <t>132</t>
  </si>
  <si>
    <t>28323101</t>
  </si>
  <si>
    <t>fólie LDPE (750 kg/m3) proti zemní vlhkosti nad úrovní terénu tl 1mm</t>
  </si>
  <si>
    <t>1101163560</t>
  </si>
  <si>
    <t>162,4*1,1 'Přepočtené koeficientem množství</t>
  </si>
  <si>
    <t>133</t>
  </si>
  <si>
    <t>998713102</t>
  </si>
  <si>
    <t>Přesun hmot tonážní pro izolace tepelné v objektech v do 12 m</t>
  </si>
  <si>
    <t>2060168799</t>
  </si>
  <si>
    <t>721</t>
  </si>
  <si>
    <t>ZT, ÚT, plyn</t>
  </si>
  <si>
    <t>134</t>
  </si>
  <si>
    <t>005 23-1010.R</t>
  </si>
  <si>
    <t>Revize plynu</t>
  </si>
  <si>
    <t>Soubor</t>
  </si>
  <si>
    <t>435269005</t>
  </si>
  <si>
    <t>135</t>
  </si>
  <si>
    <t>205      R00</t>
  </si>
  <si>
    <t>Zednické výpomoci</t>
  </si>
  <si>
    <t>h</t>
  </si>
  <si>
    <t>1506132997</t>
  </si>
  <si>
    <t>136</t>
  </si>
  <si>
    <t>28654741R</t>
  </si>
  <si>
    <t>sifon kondenzační DN 40  PP vodorovný odtok, stavební výška 95 mm</t>
  </si>
  <si>
    <t>1888020982</t>
  </si>
  <si>
    <t>137</t>
  </si>
  <si>
    <t>48417311xx</t>
  </si>
  <si>
    <t>Kotel  kondenzační 20 kW s průtokovým ohřevem TV, ekvitermní regulace</t>
  </si>
  <si>
    <t>1210373559</t>
  </si>
  <si>
    <t>138</t>
  </si>
  <si>
    <t>48417311xx.1</t>
  </si>
  <si>
    <t>Připojovací sada plynového kotle</t>
  </si>
  <si>
    <t>914204442</t>
  </si>
  <si>
    <t>139</t>
  </si>
  <si>
    <t>55137306.AR</t>
  </si>
  <si>
    <t>Hlavice termostatická</t>
  </si>
  <si>
    <t>-1454723981</t>
  </si>
  <si>
    <t>140</t>
  </si>
  <si>
    <t>55162400R</t>
  </si>
  <si>
    <t>vpust podlahová DN 50- suchá,  svislý odtok, sifonová vložka PRIMUS</t>
  </si>
  <si>
    <t>887417577</t>
  </si>
  <si>
    <t>141</t>
  </si>
  <si>
    <t>721171808R00</t>
  </si>
  <si>
    <t>Demontáž potrubí z PVC do D 114 mm</t>
  </si>
  <si>
    <t>-1334354025</t>
  </si>
  <si>
    <t>142</t>
  </si>
  <si>
    <t>721176102R00</t>
  </si>
  <si>
    <t>Potrubí HT připojovací D 40 x 1,8 mm</t>
  </si>
  <si>
    <t>-1836373289</t>
  </si>
  <si>
    <t>143</t>
  </si>
  <si>
    <t>721176103R00</t>
  </si>
  <si>
    <t>Potrubí HT připojovací D 50 x 1,8 mm</t>
  </si>
  <si>
    <t>46040264</t>
  </si>
  <si>
    <t>144</t>
  </si>
  <si>
    <t>721176104R00</t>
  </si>
  <si>
    <t>Potrubí HT připojovací D 75 x 1,9 mm</t>
  </si>
  <si>
    <t>-1561283436</t>
  </si>
  <si>
    <t>145</t>
  </si>
  <si>
    <t>721176105R00</t>
  </si>
  <si>
    <t>Potrubí HT připojovací D 110 x 2,7 mm</t>
  </si>
  <si>
    <t>1911201233</t>
  </si>
  <si>
    <t>146</t>
  </si>
  <si>
    <t>721176115R00</t>
  </si>
  <si>
    <t>Potrubí HT odpadní svislé D 110 x 2,7 mm</t>
  </si>
  <si>
    <t>-1952558252</t>
  </si>
  <si>
    <t>147</t>
  </si>
  <si>
    <t>7211761xx</t>
  </si>
  <si>
    <t>Dohledání a napojení na stáv. kanalizaci</t>
  </si>
  <si>
    <t>-391239592</t>
  </si>
  <si>
    <t>148</t>
  </si>
  <si>
    <t>721176222R00</t>
  </si>
  <si>
    <t>Potrubí KG svodné (ležaté) v zemi D 110 x 3,2 mm</t>
  </si>
  <si>
    <t>-1345812228</t>
  </si>
  <si>
    <t>149</t>
  </si>
  <si>
    <t>721176223R00</t>
  </si>
  <si>
    <t>Potrubí KG svodné (ležaté) v zemi D 125 x 3,2 mm</t>
  </si>
  <si>
    <t>1096167722</t>
  </si>
  <si>
    <t>150</t>
  </si>
  <si>
    <t>721220801R00</t>
  </si>
  <si>
    <t>Demontáž zápachové uzávěrky DN 70</t>
  </si>
  <si>
    <t>521291513</t>
  </si>
  <si>
    <t>151</t>
  </si>
  <si>
    <t>721273180R00</t>
  </si>
  <si>
    <t>Ventil přivzdušňovací podomítkový DN70</t>
  </si>
  <si>
    <t>-2100691508</t>
  </si>
  <si>
    <t>152</t>
  </si>
  <si>
    <t>721273180R00.1</t>
  </si>
  <si>
    <t>Ventil přivzdušňovací podomítkový DN100</t>
  </si>
  <si>
    <t>561427288</t>
  </si>
  <si>
    <t>153</t>
  </si>
  <si>
    <t>721290111R00</t>
  </si>
  <si>
    <t>Zkouška těsnosti kanalizace vodou DN 125</t>
  </si>
  <si>
    <t>-693538911</t>
  </si>
  <si>
    <t>154</t>
  </si>
  <si>
    <t>722130801R00</t>
  </si>
  <si>
    <t>Demontáž potrubí ocelových závitových DN 25</t>
  </si>
  <si>
    <t>-257948756</t>
  </si>
  <si>
    <t>155</t>
  </si>
  <si>
    <t>722172311R00</t>
  </si>
  <si>
    <t>Potrubí z PPR, D 20x2,8 mm, PN 16, vč.zed.výpom.</t>
  </si>
  <si>
    <t>1002055062</t>
  </si>
  <si>
    <t>156</t>
  </si>
  <si>
    <t>722172312R00</t>
  </si>
  <si>
    <t>Potrubí z PPR, D 25x3,5 mm, PN 16, vč.zed.výpom.</t>
  </si>
  <si>
    <t>808379524</t>
  </si>
  <si>
    <t>157</t>
  </si>
  <si>
    <t>722172331R00</t>
  </si>
  <si>
    <t>Potrubí z PPR, D 20x3,4 mm, PN 20, vč. zed. výpom.</t>
  </si>
  <si>
    <t>1696115371</t>
  </si>
  <si>
    <t>158</t>
  </si>
  <si>
    <t>7221723xx</t>
  </si>
  <si>
    <t>Dohledání a napojení na stávající potrubí</t>
  </si>
  <si>
    <t>ks</t>
  </si>
  <si>
    <t>1187306133</t>
  </si>
  <si>
    <t>159</t>
  </si>
  <si>
    <t>722181211R00</t>
  </si>
  <si>
    <t>Izolace návleková  tl. stěny 6 mm</t>
  </si>
  <si>
    <t>-1514149186</t>
  </si>
  <si>
    <t>160</t>
  </si>
  <si>
    <t>722181213R00</t>
  </si>
  <si>
    <t>Izolace návleková  tl. stěny 13 mm</t>
  </si>
  <si>
    <t>-1686245613</t>
  </si>
  <si>
    <t>161</t>
  </si>
  <si>
    <t>722181214R00</t>
  </si>
  <si>
    <t>Izolace návleková MIRELON PRO tl. stěny 20 mm</t>
  </si>
  <si>
    <t>-538129597</t>
  </si>
  <si>
    <t>162</t>
  </si>
  <si>
    <t>722190401R00</t>
  </si>
  <si>
    <t>Vyvedení a upevnění výpustek DN 15</t>
  </si>
  <si>
    <t>109267467</t>
  </si>
  <si>
    <t>163</t>
  </si>
  <si>
    <t>722220861R00</t>
  </si>
  <si>
    <t>Demontáž armatur s dvěma závity G 3/4</t>
  </si>
  <si>
    <t>-302575685</t>
  </si>
  <si>
    <t>164</t>
  </si>
  <si>
    <t>722235111R00</t>
  </si>
  <si>
    <t>Kohout vod.kul., DN 15</t>
  </si>
  <si>
    <t>1125764536</t>
  </si>
  <si>
    <t>165</t>
  </si>
  <si>
    <t>722235112R00</t>
  </si>
  <si>
    <t>Kohout vod.kul., DN 20</t>
  </si>
  <si>
    <t>-1835970677</t>
  </si>
  <si>
    <t>166</t>
  </si>
  <si>
    <t>722235652R00</t>
  </si>
  <si>
    <t>Ventil vod.zpětný  DN 20</t>
  </si>
  <si>
    <t>324043379</t>
  </si>
  <si>
    <t>167</t>
  </si>
  <si>
    <t>722260811R00</t>
  </si>
  <si>
    <t>Demontáž vodoměrů závitových G 1/2</t>
  </si>
  <si>
    <t>-75456203</t>
  </si>
  <si>
    <t>168</t>
  </si>
  <si>
    <t>722264111R00</t>
  </si>
  <si>
    <t>Vodoměr bytový SV T DN 15x80 mm, Qn 1,5</t>
  </si>
  <si>
    <t>778534724</t>
  </si>
  <si>
    <t>169</t>
  </si>
  <si>
    <t>7222641xx</t>
  </si>
  <si>
    <t>Připojovací sada průtokového ohříváku</t>
  </si>
  <si>
    <t>54791665</t>
  </si>
  <si>
    <t>170</t>
  </si>
  <si>
    <t>722280106R00</t>
  </si>
  <si>
    <t>Tlaková zkouška vodovodního potrubí DN 32</t>
  </si>
  <si>
    <t>2109757855</t>
  </si>
  <si>
    <t>171</t>
  </si>
  <si>
    <t>722290234R00</t>
  </si>
  <si>
    <t>Proplach a dezinfekce vodovod.potrubí DN 80</t>
  </si>
  <si>
    <t>-911645848</t>
  </si>
  <si>
    <t>172</t>
  </si>
  <si>
    <t>723120204R00</t>
  </si>
  <si>
    <t>Potrubí ocelové závitové černé svařované DN 25</t>
  </si>
  <si>
    <t>478190061</t>
  </si>
  <si>
    <t>173</t>
  </si>
  <si>
    <t>723120805R00</t>
  </si>
  <si>
    <t>Demontáž potrubí svařovaného závitového DN 25-50</t>
  </si>
  <si>
    <t>-1024334480</t>
  </si>
  <si>
    <t>174</t>
  </si>
  <si>
    <t>723160334R00</t>
  </si>
  <si>
    <t>Rozpěrka přípojky plynoměru G 1</t>
  </si>
  <si>
    <t>1718794861</t>
  </si>
  <si>
    <t>175</t>
  </si>
  <si>
    <t>723160804R00</t>
  </si>
  <si>
    <t>Demontáž přípojek k plynoměru,závitových G 1</t>
  </si>
  <si>
    <t>pár</t>
  </si>
  <si>
    <t>-1763588909</t>
  </si>
  <si>
    <t>176</t>
  </si>
  <si>
    <t>723163104R00</t>
  </si>
  <si>
    <t>Potrubí z měděných plyn.trubek D 22 x 1,0 mm</t>
  </si>
  <si>
    <t>1346498477</t>
  </si>
  <si>
    <t>177</t>
  </si>
  <si>
    <t>723163105R00</t>
  </si>
  <si>
    <t>Potrubí z měděných plyn.trubek D 28 x 1,5 mm</t>
  </si>
  <si>
    <t>-1269894818</t>
  </si>
  <si>
    <t>178</t>
  </si>
  <si>
    <t>723190252R00</t>
  </si>
  <si>
    <t>Vyvedení a upevnění plynovodních výpustek DN 20</t>
  </si>
  <si>
    <t>429212687</t>
  </si>
  <si>
    <t>179</t>
  </si>
  <si>
    <t>723190901R00</t>
  </si>
  <si>
    <t>Uzavření nebo otevření plynového potrubí</t>
  </si>
  <si>
    <t>-1503466024</t>
  </si>
  <si>
    <t>180</t>
  </si>
  <si>
    <t>723190909R00</t>
  </si>
  <si>
    <t>Zkouška tlaková  plynového potrubí</t>
  </si>
  <si>
    <t>-748713314</t>
  </si>
  <si>
    <t>181</t>
  </si>
  <si>
    <t>723190914R00</t>
  </si>
  <si>
    <t>Navaření odbočky na plynové potrubí DN 25</t>
  </si>
  <si>
    <t>1623756364</t>
  </si>
  <si>
    <t>182</t>
  </si>
  <si>
    <t>723190914R00.1</t>
  </si>
  <si>
    <t>Zavaření odbočky na plynové potrubí DN 25</t>
  </si>
  <si>
    <t>67223703</t>
  </si>
  <si>
    <t>183</t>
  </si>
  <si>
    <t>723191113R00</t>
  </si>
  <si>
    <t>Hadice pro spotřeb. DN20-0,3m</t>
  </si>
  <si>
    <t>1472272615</t>
  </si>
  <si>
    <t>184</t>
  </si>
  <si>
    <t>723235112R00</t>
  </si>
  <si>
    <t>Kohout kulový, G51 DN 20</t>
  </si>
  <si>
    <t>-447499111</t>
  </si>
  <si>
    <t>185</t>
  </si>
  <si>
    <t>723235113R00</t>
  </si>
  <si>
    <t>Kohout kulový, G51 DN 25</t>
  </si>
  <si>
    <t>1675103998</t>
  </si>
  <si>
    <t>186</t>
  </si>
  <si>
    <t>723260801R00</t>
  </si>
  <si>
    <t>Demontáž plynoměrů</t>
  </si>
  <si>
    <t>-1658016720</t>
  </si>
  <si>
    <t>187</t>
  </si>
  <si>
    <t>725014141R00</t>
  </si>
  <si>
    <t>Klozet závěsný  ZTP + sedátko, bílý</t>
  </si>
  <si>
    <t>430792519</t>
  </si>
  <si>
    <t>188</t>
  </si>
  <si>
    <t>725017153R00</t>
  </si>
  <si>
    <t>Umyvadlo invalidní  64 x 55 cm, bílé</t>
  </si>
  <si>
    <t>-366354881</t>
  </si>
  <si>
    <t>189</t>
  </si>
  <si>
    <t>725110811R00</t>
  </si>
  <si>
    <t>Demontáž klozetů splachovacích</t>
  </si>
  <si>
    <t>-350339473</t>
  </si>
  <si>
    <t>190</t>
  </si>
  <si>
    <t>725210821R00</t>
  </si>
  <si>
    <t>Demontáž umyvadel bez výtokových armatur</t>
  </si>
  <si>
    <t>-661201671</t>
  </si>
  <si>
    <t>191</t>
  </si>
  <si>
    <t>725220851R00</t>
  </si>
  <si>
    <t>Demontáž van včetně vybourání obezdezdívky</t>
  </si>
  <si>
    <t>-1943563624</t>
  </si>
  <si>
    <t>192</t>
  </si>
  <si>
    <t>725310823R00</t>
  </si>
  <si>
    <t>Demontáž dřezů 1dílných v kuchyňské sestavě</t>
  </si>
  <si>
    <t>-45506035</t>
  </si>
  <si>
    <t>193</t>
  </si>
  <si>
    <t>725334301R00</t>
  </si>
  <si>
    <t>Nálevka se sifonem pro kotel, DN 32</t>
  </si>
  <si>
    <t>-929372940</t>
  </si>
  <si>
    <t>194</t>
  </si>
  <si>
    <t>725530823R00</t>
  </si>
  <si>
    <t>Demontáž, zásobník elektrický tlakový  200 l</t>
  </si>
  <si>
    <t>501463257</t>
  </si>
  <si>
    <t>195</t>
  </si>
  <si>
    <t>725810811R00</t>
  </si>
  <si>
    <t>Demontáž ventilu výtokového nástěnného</t>
  </si>
  <si>
    <t>1233515671</t>
  </si>
  <si>
    <t>196</t>
  </si>
  <si>
    <t>725814102R00</t>
  </si>
  <si>
    <t>Ventil rohový pro baterii  DN 15 x DN 10</t>
  </si>
  <si>
    <t>-882746910</t>
  </si>
  <si>
    <t>197</t>
  </si>
  <si>
    <t>725814126R00</t>
  </si>
  <si>
    <t>Ventil pračkový  DN 15 x DN 20</t>
  </si>
  <si>
    <t>-734509923</t>
  </si>
  <si>
    <t>198</t>
  </si>
  <si>
    <t>725820801R00</t>
  </si>
  <si>
    <t>Demontáž baterie nástěnné do G 3/4</t>
  </si>
  <si>
    <t>1447057698</t>
  </si>
  <si>
    <t>199</t>
  </si>
  <si>
    <t>725823111R00</t>
  </si>
  <si>
    <t>Baterie umyvadlová stoján. ruční, bez otvír.odpadu</t>
  </si>
  <si>
    <t>1650518052</t>
  </si>
  <si>
    <t>200</t>
  </si>
  <si>
    <t>725823111RT2</t>
  </si>
  <si>
    <t>Baterie umyvadlová stoján. ruční, ZTP, nadstandardní</t>
  </si>
  <si>
    <t>-680036776</t>
  </si>
  <si>
    <t>201</t>
  </si>
  <si>
    <t>725845811RT1</t>
  </si>
  <si>
    <t>Baterie termost.sprchová nástěn.,, standardní</t>
  </si>
  <si>
    <t>-1148715197</t>
  </si>
  <si>
    <t>202</t>
  </si>
  <si>
    <t>725860180R00</t>
  </si>
  <si>
    <t>Sifon pračkový DN50</t>
  </si>
  <si>
    <t>2084577601</t>
  </si>
  <si>
    <t>203</t>
  </si>
  <si>
    <t>725860202R00</t>
  </si>
  <si>
    <t>Sifon dřezový  D 40, 50 mm, 6/4"</t>
  </si>
  <si>
    <t>-1593449392</t>
  </si>
  <si>
    <t>204</t>
  </si>
  <si>
    <t>725860212RT1</t>
  </si>
  <si>
    <t>Sifon umyvadlový  pod omítku, výjimatelná vložka, připoj D 40, 50 mm</t>
  </si>
  <si>
    <t>829475210</t>
  </si>
  <si>
    <t>205</t>
  </si>
  <si>
    <t>726211121R00</t>
  </si>
  <si>
    <t>Modul-WC , h 108 cm</t>
  </si>
  <si>
    <t>278361665</t>
  </si>
  <si>
    <t>206</t>
  </si>
  <si>
    <t>73120081xx</t>
  </si>
  <si>
    <t>Demontáž  plynových topidel</t>
  </si>
  <si>
    <t>-283578102</t>
  </si>
  <si>
    <t>207</t>
  </si>
  <si>
    <t>731249322R00</t>
  </si>
  <si>
    <t>Montáž závěsných kotlů turbo s TUV, odkouření</t>
  </si>
  <si>
    <t>379837470</t>
  </si>
  <si>
    <t>208</t>
  </si>
  <si>
    <t>7312493xx</t>
  </si>
  <si>
    <t>Spuštění kotle</t>
  </si>
  <si>
    <t>327834854</t>
  </si>
  <si>
    <t>209</t>
  </si>
  <si>
    <t>7314122xx</t>
  </si>
  <si>
    <t>Odkouření koaxiální vodorovné 80/125 mm , komplet vč. revize</t>
  </si>
  <si>
    <t>sada</t>
  </si>
  <si>
    <t>1774269457</t>
  </si>
  <si>
    <t>210</t>
  </si>
  <si>
    <t>733163102R00</t>
  </si>
  <si>
    <t>Potrubí z měděných trubek vytápění D 15 x 1,0 mm</t>
  </si>
  <si>
    <t>-97909381</t>
  </si>
  <si>
    <t>211</t>
  </si>
  <si>
    <t>733163104R00</t>
  </si>
  <si>
    <t>Potrubí z měděných trubek vytápění D 22 x 1,0 mm</t>
  </si>
  <si>
    <t>218012651</t>
  </si>
  <si>
    <t>212</t>
  </si>
  <si>
    <t>733163105R00</t>
  </si>
  <si>
    <t>Potrubí z měděných trubek vytápění D 28 x 1,5 mm</t>
  </si>
  <si>
    <t>1885243923</t>
  </si>
  <si>
    <t>213</t>
  </si>
  <si>
    <t>733190108R00</t>
  </si>
  <si>
    <t>Tlaková zkouška potrubí  DN 50</t>
  </si>
  <si>
    <t>-788861715</t>
  </si>
  <si>
    <t>214</t>
  </si>
  <si>
    <t>734226212RT1</t>
  </si>
  <si>
    <t>Ventil termostatický DN 15, bez termostatické hlavice</t>
  </si>
  <si>
    <t>-1134267838</t>
  </si>
  <si>
    <t>215</t>
  </si>
  <si>
    <t>734263112R00</t>
  </si>
  <si>
    <t>Šroubení regulační, rohové, I DN 15</t>
  </si>
  <si>
    <t>-672901301</t>
  </si>
  <si>
    <t>216</t>
  </si>
  <si>
    <t>734263211R00</t>
  </si>
  <si>
    <t>Šroubení regulační dvoutrub.rohové,</t>
  </si>
  <si>
    <t>1157385293</t>
  </si>
  <si>
    <t>217</t>
  </si>
  <si>
    <t>7344321xx</t>
  </si>
  <si>
    <t>Prostorový termostat bezdrát</t>
  </si>
  <si>
    <t>-2099317593</t>
  </si>
  <si>
    <t>218</t>
  </si>
  <si>
    <t>735157563R00</t>
  </si>
  <si>
    <t>Otopná těl.panel.VK 21  600/ 700</t>
  </si>
  <si>
    <t>591226745</t>
  </si>
  <si>
    <t>219</t>
  </si>
  <si>
    <t>735157566R00</t>
  </si>
  <si>
    <t>Otopná těl.panel.VK 21  600/1000</t>
  </si>
  <si>
    <t>1317317611</t>
  </si>
  <si>
    <t>220</t>
  </si>
  <si>
    <t>735157569R00</t>
  </si>
  <si>
    <t>Otopná těl.panel.VK 21  600/1400</t>
  </si>
  <si>
    <t>-274062146</t>
  </si>
  <si>
    <t>221</t>
  </si>
  <si>
    <t>735157666R00</t>
  </si>
  <si>
    <t>Otopná těl.panel.VK 22  600/1000</t>
  </si>
  <si>
    <t>-703073254</t>
  </si>
  <si>
    <t>222</t>
  </si>
  <si>
    <t>735171375R00</t>
  </si>
  <si>
    <t>Těleso trub.  1820.750</t>
  </si>
  <si>
    <t>-373998355</t>
  </si>
  <si>
    <t>223</t>
  </si>
  <si>
    <t>783424140R00</t>
  </si>
  <si>
    <t>Nátěr syntetický potrubí do DN 50 mm  Z + 2x</t>
  </si>
  <si>
    <t>-26342315</t>
  </si>
  <si>
    <t>725</t>
  </si>
  <si>
    <t>Zdravotechnika - zařizovací předměty</t>
  </si>
  <si>
    <t>224</t>
  </si>
  <si>
    <t>725291642</t>
  </si>
  <si>
    <t>Doplňky zařízení koupelen a záchodů nerezové sedačky do sprchy</t>
  </si>
  <si>
    <t>-618277117</t>
  </si>
  <si>
    <t>225</t>
  </si>
  <si>
    <t>725291706</t>
  </si>
  <si>
    <t>Doplňky zařízení koupelen a záchodů smaltované madlo rovné dl 800 mm</t>
  </si>
  <si>
    <t>1242890119</t>
  </si>
  <si>
    <t>226</t>
  </si>
  <si>
    <t>725291722</t>
  </si>
  <si>
    <t>Doplňky zařízení koupelen a záchodů smaltované madlo krakorcové sklopné dl 834 mm</t>
  </si>
  <si>
    <t>-1385550099</t>
  </si>
  <si>
    <t>227</t>
  </si>
  <si>
    <t>7258413r1</t>
  </si>
  <si>
    <t>Dodávka + montáž sprchový závěs</t>
  </si>
  <si>
    <t>-686417610</t>
  </si>
  <si>
    <t>228</t>
  </si>
  <si>
    <t>7258413r2</t>
  </si>
  <si>
    <t>MZ Dodávka + montáž skleněná zástěna proti stříkající vodě na pračku 500/2100 mm</t>
  </si>
  <si>
    <t>237438148</t>
  </si>
  <si>
    <t>229</t>
  </si>
  <si>
    <t>725860811</t>
  </si>
  <si>
    <t>Demontáž uzávěrů zápachu jednoduchých</t>
  </si>
  <si>
    <t>822958160</t>
  </si>
  <si>
    <t>230</t>
  </si>
  <si>
    <t>998725102</t>
  </si>
  <si>
    <t>Přesun hmot tonážní pro zařizovací předměty v objektech v do 12 m</t>
  </si>
  <si>
    <t>-764368158</t>
  </si>
  <si>
    <t>741</t>
  </si>
  <si>
    <t>Elektroinstalace - silnoproud</t>
  </si>
  <si>
    <t>231</t>
  </si>
  <si>
    <t>7411100r1</t>
  </si>
  <si>
    <t>Silnoproud - v.v viz příloha</t>
  </si>
  <si>
    <t>540944686</t>
  </si>
  <si>
    <t>232</t>
  </si>
  <si>
    <t>7411100r2</t>
  </si>
  <si>
    <t>Dodávka + montáž sporák</t>
  </si>
  <si>
    <t>-1475164996</t>
  </si>
  <si>
    <t>233</t>
  </si>
  <si>
    <t>7411100r3</t>
  </si>
  <si>
    <t>Lednice</t>
  </si>
  <si>
    <t>467150781</t>
  </si>
  <si>
    <t>234</t>
  </si>
  <si>
    <t>7411100r4</t>
  </si>
  <si>
    <t>myčka</t>
  </si>
  <si>
    <t>512539826</t>
  </si>
  <si>
    <t>751</t>
  </si>
  <si>
    <t>Vzduchotechnika</t>
  </si>
  <si>
    <t>235</t>
  </si>
  <si>
    <t>7511110r1</t>
  </si>
  <si>
    <t>VZT - v.v. viz příloha</t>
  </si>
  <si>
    <t>kpl</t>
  </si>
  <si>
    <t>800879774</t>
  </si>
  <si>
    <t>762</t>
  </si>
  <si>
    <t>Konstrukce tesařské</t>
  </si>
  <si>
    <t>236</t>
  </si>
  <si>
    <t>762522811</t>
  </si>
  <si>
    <t>Demontáž podlah s polštáři z prken tloušťky do 32 mm</t>
  </si>
  <si>
    <t>115710519</t>
  </si>
  <si>
    <t>9,7+23,2+6,2+5,1+22,7+22,7+5,3+14,3+6,2+15,2+15,8</t>
  </si>
  <si>
    <t>763</t>
  </si>
  <si>
    <t>Konstrukce suché výstavby</t>
  </si>
  <si>
    <t>237</t>
  </si>
  <si>
    <t>763111915</t>
  </si>
  <si>
    <t>Zhotovení otvoru vel. do 2 m2 v SDK příčce tl do 100 mm s vyztužením profily</t>
  </si>
  <si>
    <t>987452053</t>
  </si>
  <si>
    <t>238</t>
  </si>
  <si>
    <t>763121811</t>
  </si>
  <si>
    <t>Demontáž SDK předsazené/šachtové stěny s jednoduchou nosnou kcí opláštění jednoduché</t>
  </si>
  <si>
    <t>-901790673</t>
  </si>
  <si>
    <t>1,4*3,2+5,45*3"m.č. 1.13</t>
  </si>
  <si>
    <t>239</t>
  </si>
  <si>
    <t>763131411</t>
  </si>
  <si>
    <t>SDK podhled desky 1xA 12,5 bez izolace dvouvrstvá spodní kce profil CD+UD</t>
  </si>
  <si>
    <t>357980594</t>
  </si>
  <si>
    <t>20,1+14,3+19,5+13,7+24,3+14,8+12,6+20,1-11,6"SD1 místnosti</t>
  </si>
  <si>
    <t>0,25*1,4*6"svislé u oken</t>
  </si>
  <si>
    <t>240</t>
  </si>
  <si>
    <t>763131451</t>
  </si>
  <si>
    <t>SDK podhled deska 1xH2 12,5 bez izolace dvouvrstvá spodní kce profil CD+UD</t>
  </si>
  <si>
    <t>1810402040</t>
  </si>
  <si>
    <t>5,8+5,6</t>
  </si>
  <si>
    <t>241</t>
  </si>
  <si>
    <t>763131541</t>
  </si>
  <si>
    <t>SDK podhled desky 2xDF 12,5 bez izolace jednovrstvá spodní kce profil CD+UD EI 45</t>
  </si>
  <si>
    <t>-1996956385</t>
  </si>
  <si>
    <t>11,6"SD2</t>
  </si>
  <si>
    <t>242</t>
  </si>
  <si>
    <t>763131714</t>
  </si>
  <si>
    <t>SDK podhled základní penetrační nátěr</t>
  </si>
  <si>
    <t>864098847</t>
  </si>
  <si>
    <t xml:space="preserve">129,9+11,4+11,6"SD1, SD2, SD4 </t>
  </si>
  <si>
    <t>3,45*0,45"SD3</t>
  </si>
  <si>
    <t>0,94*3,15+3,025*0,64*2"ocel. rám R1</t>
  </si>
  <si>
    <t>243</t>
  </si>
  <si>
    <t>1225923951</t>
  </si>
  <si>
    <t>6,05+3,45+3,15</t>
  </si>
  <si>
    <t>244</t>
  </si>
  <si>
    <t>763131751</t>
  </si>
  <si>
    <t>Montáž parotěsné zábrany do SDK podhledu</t>
  </si>
  <si>
    <t>-49698063</t>
  </si>
  <si>
    <t>245</t>
  </si>
  <si>
    <t>28329276</t>
  </si>
  <si>
    <t>fólie PE vyztužená pro parotěsnou vrstvu (reakce na oheň - třída E) 140g/m2</t>
  </si>
  <si>
    <t>-1696968196</t>
  </si>
  <si>
    <t>150,8*1,1 'Přepočtené koeficientem množství</t>
  </si>
  <si>
    <t>246</t>
  </si>
  <si>
    <t>763131752</t>
  </si>
  <si>
    <t>Montáž jedné vrstvy tepelné izolace do SDK podhledu</t>
  </si>
  <si>
    <t>2097763277</t>
  </si>
  <si>
    <t>150,8+2,1</t>
  </si>
  <si>
    <t>247</t>
  </si>
  <si>
    <t>63150823</t>
  </si>
  <si>
    <t>pás tepelně izolační pro všechny druhy nezatížených izolací λ=0,038-0,039 tl 50mm</t>
  </si>
  <si>
    <t>1711427937</t>
  </si>
  <si>
    <t>152,9*1,02 'Přepočtené koeficientem množství</t>
  </si>
  <si>
    <t>248</t>
  </si>
  <si>
    <t>763131831</t>
  </si>
  <si>
    <t>Demontáž SDK podhledu s jednovrstvou nosnou kcí z ocelových profilů opláštění jednoduché</t>
  </si>
  <si>
    <t>-455994118</t>
  </si>
  <si>
    <t>249</t>
  </si>
  <si>
    <t>763164535</t>
  </si>
  <si>
    <t>SDK obklad kcí tvaru L š do 0,8 m desky 1xDF 12,5</t>
  </si>
  <si>
    <t>1134312263</t>
  </si>
  <si>
    <t>3,025*2"ocelový rám R1</t>
  </si>
  <si>
    <t>250</t>
  </si>
  <si>
    <t>763164635</t>
  </si>
  <si>
    <t>SDK obklad kcí tvaru U š do 1,2 m desky 1xDF 12,5</t>
  </si>
  <si>
    <t>-842170960</t>
  </si>
  <si>
    <t>251</t>
  </si>
  <si>
    <t>-1851697060</t>
  </si>
  <si>
    <t xml:space="preserve">3,15"ocelový rám </t>
  </si>
  <si>
    <t>252</t>
  </si>
  <si>
    <t>763181311</t>
  </si>
  <si>
    <t>Montáž jednokřídlové kovové zárubně SDK příčka</t>
  </si>
  <si>
    <t>-998616102</t>
  </si>
  <si>
    <t>253</t>
  </si>
  <si>
    <t>55331591</t>
  </si>
  <si>
    <t>zárubeň jednokřídlá ocelová pro sádrokartonové příčky tl stěny 75-100mm rozměru 900/1970, 2100mm</t>
  </si>
  <si>
    <t>-338251591</t>
  </si>
  <si>
    <t>254</t>
  </si>
  <si>
    <t>763183112</t>
  </si>
  <si>
    <t>Montáž pouzdra posuvných dveří s jednou kapsou pro jedno křídlo šířky do 1200 mm do SDK příčky</t>
  </si>
  <si>
    <t>1424888031</t>
  </si>
  <si>
    <t>255</t>
  </si>
  <si>
    <t>55331670</t>
  </si>
  <si>
    <t>pouzdro stavební posuvných dveří dvojitých s jednosměrným posunem 1250mm standardní rozměr</t>
  </si>
  <si>
    <t>-907775763</t>
  </si>
  <si>
    <t>256</t>
  </si>
  <si>
    <t>998763101</t>
  </si>
  <si>
    <t>Přesun hmot tonážní pro dřevostavby v objektech v do 12 m</t>
  </si>
  <si>
    <t>1634394909</t>
  </si>
  <si>
    <t>764</t>
  </si>
  <si>
    <t>Konstrukce klempířské</t>
  </si>
  <si>
    <t>257</t>
  </si>
  <si>
    <t>764002851</t>
  </si>
  <si>
    <t>Demontáž oplechování parapetů do suti</t>
  </si>
  <si>
    <t>1929205476</t>
  </si>
  <si>
    <t>1,1*6+0,6+1,4</t>
  </si>
  <si>
    <t>258</t>
  </si>
  <si>
    <t>764216406</t>
  </si>
  <si>
    <t>Oplechování parapetů rovných mechanicky kotvené z Pz plechu rš 500 mm</t>
  </si>
  <si>
    <t>336270693</t>
  </si>
  <si>
    <t>1,05*8</t>
  </si>
  <si>
    <t>259</t>
  </si>
  <si>
    <t>998764102</t>
  </si>
  <si>
    <t>Přesun hmot tonážní pro konstrukce klempířské v objektech v do 12 m</t>
  </si>
  <si>
    <t>128436295</t>
  </si>
  <si>
    <t>766</t>
  </si>
  <si>
    <t>Konstrukce truhlářské</t>
  </si>
  <si>
    <t>260</t>
  </si>
  <si>
    <t>766441811</t>
  </si>
  <si>
    <t>Demontáž parapetních desek dřevěných nebo plastových šířky do 30 cm délky do 1,0 m</t>
  </si>
  <si>
    <t>1223731361</t>
  </si>
  <si>
    <t>261</t>
  </si>
  <si>
    <t>766441822</t>
  </si>
  <si>
    <t>Demontáž parapetních desek dřevěných nebo plastových šířky přes 30 cm délky přes 1,0 m</t>
  </si>
  <si>
    <t>478871494</t>
  </si>
  <si>
    <t>262</t>
  </si>
  <si>
    <t>766622115</t>
  </si>
  <si>
    <t>Montáž plastových oken plochy přes 1 m2 pevných výšky do 1,5 m s rámem do zdiva</t>
  </si>
  <si>
    <t>1826352149</t>
  </si>
  <si>
    <t>1,05*1,25</t>
  </si>
  <si>
    <t>263</t>
  </si>
  <si>
    <t>766622116</t>
  </si>
  <si>
    <t>Montáž plastových oken plochy přes 1 m2 pevných výšky do 2,5 m s rámem do zdiva</t>
  </si>
  <si>
    <t>1254135087</t>
  </si>
  <si>
    <t>1,05*2*6+1,05*1,9</t>
  </si>
  <si>
    <t>264</t>
  </si>
  <si>
    <t>611400r1</t>
  </si>
  <si>
    <t>-1887161264</t>
  </si>
  <si>
    <t>265</t>
  </si>
  <si>
    <t>611400r2</t>
  </si>
  <si>
    <t>497156813</t>
  </si>
  <si>
    <t>266</t>
  </si>
  <si>
    <t>611400r3</t>
  </si>
  <si>
    <t>-1527633801</t>
  </si>
  <si>
    <t>267</t>
  </si>
  <si>
    <t>766629651</t>
  </si>
  <si>
    <t>Montáž těsnění připojovací spáry ostění nebo nadpraží těsnící fólií</t>
  </si>
  <si>
    <t>-827612444</t>
  </si>
  <si>
    <t>(1,05*7+2*2*8)*2</t>
  </si>
  <si>
    <t>268</t>
  </si>
  <si>
    <t>28355025</t>
  </si>
  <si>
    <t>fólie těsnící š 90mm pro vnitřní parotěsnou připojovací spáru otvorových výplní při předsazené montáži</t>
  </si>
  <si>
    <t>1658255231</t>
  </si>
  <si>
    <t>39,35*1,1 'Přepočtené koeficientem množství</t>
  </si>
  <si>
    <t>269</t>
  </si>
  <si>
    <t>28355024</t>
  </si>
  <si>
    <t>fólie těsnící š 250mm pro vnější parotěsnou připojovací spáru otvorových výplní při předsazené montáži</t>
  </si>
  <si>
    <t>-483402812</t>
  </si>
  <si>
    <t>270</t>
  </si>
  <si>
    <t>766660002</t>
  </si>
  <si>
    <t>Montáž dveřních křídel otvíravých jednokřídlových š přes 0,8 m do ocelové zárubně</t>
  </si>
  <si>
    <t>373536976</t>
  </si>
  <si>
    <t>271</t>
  </si>
  <si>
    <t>766660022</t>
  </si>
  <si>
    <t>Montáž dveřních křídel otvíravých jednokřídlových š přes 0,8 m požárních do ocelové zárubně</t>
  </si>
  <si>
    <t>1209159052</t>
  </si>
  <si>
    <t>272</t>
  </si>
  <si>
    <t>611610r1</t>
  </si>
  <si>
    <t>D01 dveře vnitřní vstupní do bytu, dřevěné,otevíravé,jednokřídlé,plné, 900/1970 mm,odstín světlý ořech,vodorovné madlo 800-900 mm nad podlahou,umístěné na opačné straně než jsou závěsy,bezpečnostní zámek,EI 30DP3,výška prahu max. 20 mm</t>
  </si>
  <si>
    <t>976804826</t>
  </si>
  <si>
    <t>2"D01</t>
  </si>
  <si>
    <t>273</t>
  </si>
  <si>
    <t>6116101r</t>
  </si>
  <si>
    <t>D02 dveře vnitřní, dřevěné,otevíravé,jednokřídlé,plné, 900/1970 mm,odstín světlý ořech,vodorovné madlo 800-900 mm nad podlahou,umístěné na opačné straně než jsou závěsy,zámek odjistitelný zvenku</t>
  </si>
  <si>
    <t>-1205834388</t>
  </si>
  <si>
    <t>274</t>
  </si>
  <si>
    <t>611653r3</t>
  </si>
  <si>
    <t>D03 dveře vnitřní, dřevěné,otevíravé,jednokřídlé,plné, 900/1970 mm,odstín světlý ořech,vodorovné madlo 800-900 mm nad podlahou,umístěné na opačné straně než jsou závěsy</t>
  </si>
  <si>
    <t>-2079385359</t>
  </si>
  <si>
    <t>275</t>
  </si>
  <si>
    <t>611610r4</t>
  </si>
  <si>
    <t>D04 dveře vnitřní, dřevěné,otevíravé,jednokřídlé,1/3 prosklené (sklo činčila), 900/1970 mm,odstín světlý ořech,vodorovné madlo 800-900 mm nad podlahou,umístěné na opačné straně než jsou závěsy</t>
  </si>
  <si>
    <t>-321833133</t>
  </si>
  <si>
    <t>276</t>
  </si>
  <si>
    <t>611610r5</t>
  </si>
  <si>
    <t>D06 dveře vnitřní, dřevěné,otevíravé,jednokřídlé,plné, 900/1970 mm,odstín světlý ořech,I 30 DP3 - C2</t>
  </si>
  <si>
    <t>-645455294</t>
  </si>
  <si>
    <t>277</t>
  </si>
  <si>
    <t>766660312</t>
  </si>
  <si>
    <t>Montáž posuvných dveří jednokřídlových průchozí šířky do 1200 mm do pouzdra s jednou kapsou</t>
  </si>
  <si>
    <t>-175249963</t>
  </si>
  <si>
    <t>278</t>
  </si>
  <si>
    <t>28374041</t>
  </si>
  <si>
    <t>úhelník pro montáž upevňovacího prvku posuvných dveří do podlahy</t>
  </si>
  <si>
    <t>-1702695122</t>
  </si>
  <si>
    <t>279</t>
  </si>
  <si>
    <t>611610r2</t>
  </si>
  <si>
    <t>D05 dveře jednokřídlé posuvné dřevěné, plné 900x1970/2100mm,odstín světlý ořech, vč. systémového pouzdra (plechového)</t>
  </si>
  <si>
    <t>-754674962</t>
  </si>
  <si>
    <t>280</t>
  </si>
  <si>
    <t>766662811</t>
  </si>
  <si>
    <t>Demontáž dveřních prahů u dveří jednokřídlových k opětovnému použití</t>
  </si>
  <si>
    <t>492457934</t>
  </si>
  <si>
    <t>281</t>
  </si>
  <si>
    <t>766694112</t>
  </si>
  <si>
    <t>Montáž parapetních desek dřevěných nebo plastových šířky do 30 cm délky do 1,6 m</t>
  </si>
  <si>
    <t>1408608137</t>
  </si>
  <si>
    <t>282</t>
  </si>
  <si>
    <t>61140080</t>
  </si>
  <si>
    <t>parapet plastový vnitřní – š 300mm, barva bílá</t>
  </si>
  <si>
    <t>91947139</t>
  </si>
  <si>
    <t>283</t>
  </si>
  <si>
    <t>7668114r1</t>
  </si>
  <si>
    <t>1966763001</t>
  </si>
  <si>
    <t>284</t>
  </si>
  <si>
    <t>7668114r7</t>
  </si>
  <si>
    <t>VS3 vestavěná skříň, posuvné dveře, čtyřdílná skříň, spodní část cca 2/3, horní část 1/3. Vnitřní část členěna horizontálními nastavitelnými policemi, v 1/2 spodní části 1 police, šatní tyč, * VS3 v 1/2 spodní části umístěn plynový kotel</t>
  </si>
  <si>
    <t>696476955</t>
  </si>
  <si>
    <t>285</t>
  </si>
  <si>
    <t>7668114r8</t>
  </si>
  <si>
    <t>VS4 vestavěná skříň, posuvné dveře, čtyřdílná skříň,  spodní část, cca 2/3, horní část 1/3. Vnitřní část členěna horizontálními nastavitelnými policemi, v 1/2 spodní části 1 police, šatní tyč</t>
  </si>
  <si>
    <t>2137383341</t>
  </si>
  <si>
    <t>286</t>
  </si>
  <si>
    <t>7668114r9</t>
  </si>
  <si>
    <t>VS1 vestavěná skříň, posuvné dveře, čtyřdílná skříň, spodní část cca 2/3, hrní část 1/3. Vnitřní část členěna horizontálními nastavitelnými policemi, v 1/2 spodní části 1 police, šatní tyč, * VS1 v 1/2 spodní části umístěn plynový kotel</t>
  </si>
  <si>
    <t>974409122</t>
  </si>
  <si>
    <t>287</t>
  </si>
  <si>
    <t>766811r10</t>
  </si>
  <si>
    <t>VS2 vestavěná skříň, posuvné dveře, dvoudílná skříň,  Vnitřní část členěna horizontálními nastavitelnými policemi, v 1/2 spodní části 1 police, šatní tyč</t>
  </si>
  <si>
    <t>920097023</t>
  </si>
  <si>
    <t>288</t>
  </si>
  <si>
    <t>998766102</t>
  </si>
  <si>
    <t>Přesun hmot tonážní pro konstrukce truhlářské v objektech v do 12 m</t>
  </si>
  <si>
    <t>205608977</t>
  </si>
  <si>
    <t>767</t>
  </si>
  <si>
    <t>Konstrukce zámečnické</t>
  </si>
  <si>
    <t>289</t>
  </si>
  <si>
    <t>7668114r2</t>
  </si>
  <si>
    <t>1472495006</t>
  </si>
  <si>
    <t>290</t>
  </si>
  <si>
    <t>7668114r5</t>
  </si>
  <si>
    <t>Dodávka + montáž digestoře</t>
  </si>
  <si>
    <t>304159592</t>
  </si>
  <si>
    <t>291</t>
  </si>
  <si>
    <t>7668114r6</t>
  </si>
  <si>
    <t>Dodávka + montáž nerez dřez</t>
  </si>
  <si>
    <t>2003679852</t>
  </si>
  <si>
    <t>292</t>
  </si>
  <si>
    <t>766812830</t>
  </si>
  <si>
    <t>Demontáž kuchyňských linek dřevěných nebo kovových délky do 1,8 m</t>
  </si>
  <si>
    <t>-1308300532</t>
  </si>
  <si>
    <t>293</t>
  </si>
  <si>
    <t>766812840</t>
  </si>
  <si>
    <t>Demontáž kuchyňských linek dřevěných nebo kovových délky do 2,1 m</t>
  </si>
  <si>
    <t>-1534615699</t>
  </si>
  <si>
    <t>294</t>
  </si>
  <si>
    <t>76764919r</t>
  </si>
  <si>
    <t>DPM stávající dveře doplněny o vodorovné madlo 800 - 900 mm nad podlahou, umístěné na opačné straně než jsou závěsy</t>
  </si>
  <si>
    <t>604844275</t>
  </si>
  <si>
    <t>3"DPM</t>
  </si>
  <si>
    <t>295</t>
  </si>
  <si>
    <t>767821112</t>
  </si>
  <si>
    <t>Montáž poštovní schránky zavěšené</t>
  </si>
  <si>
    <t>893700999</t>
  </si>
  <si>
    <t>296</t>
  </si>
  <si>
    <t>55348112</t>
  </si>
  <si>
    <t>schránka listová se sklapkou Pz 370x330x100mm</t>
  </si>
  <si>
    <t>-1768450925</t>
  </si>
  <si>
    <t>297</t>
  </si>
  <si>
    <t>7679910r1</t>
  </si>
  <si>
    <t>Dodávka + montáž autonomní hlásiče</t>
  </si>
  <si>
    <t>1273838888</t>
  </si>
  <si>
    <t>298</t>
  </si>
  <si>
    <t>767995112</t>
  </si>
  <si>
    <t>Montáž atypických zámečnických konstrukcí hmotnosti do 10 kg</t>
  </si>
  <si>
    <t>693733709</t>
  </si>
  <si>
    <t>299</t>
  </si>
  <si>
    <t>44932311</t>
  </si>
  <si>
    <t xml:space="preserve">přístroj hasicí ruční vodní </t>
  </si>
  <si>
    <t>321226824</t>
  </si>
  <si>
    <t>300</t>
  </si>
  <si>
    <t>998767102</t>
  </si>
  <si>
    <t>Přesun hmot tonážní pro zámečnické konstrukce v objektech v do 12 m</t>
  </si>
  <si>
    <t>1544692072</t>
  </si>
  <si>
    <t>771</t>
  </si>
  <si>
    <t>Podlahy z dlaždic</t>
  </si>
  <si>
    <t>301</t>
  </si>
  <si>
    <t>771471111</t>
  </si>
  <si>
    <t>Montáž soklů z dlaždic keramických rovných do malty v do 65 mm</t>
  </si>
  <si>
    <t>-406459581</t>
  </si>
  <si>
    <t>2*(3+0,5+3,55+3,25+0,35+0,5+5+0,2+0,2)</t>
  </si>
  <si>
    <t>1,7+0,1*4</t>
  </si>
  <si>
    <t>-0,9*6</t>
  </si>
  <si>
    <t>302</t>
  </si>
  <si>
    <t>771471810</t>
  </si>
  <si>
    <t>Demontáž soklíků z dlaždic keramických kladených do malty rovných</t>
  </si>
  <si>
    <t>520425700</t>
  </si>
  <si>
    <t>2*(5,7+1,7+3,45+1,7+3,9+2)-0,9*3-0,8*4-0,6</t>
  </si>
  <si>
    <t>303</t>
  </si>
  <si>
    <t>771571131</t>
  </si>
  <si>
    <t>Montáž podlah z keramických dlaždic protiskluzných do malty do 50 ks/m2</t>
  </si>
  <si>
    <t>1292691009</t>
  </si>
  <si>
    <t>6,02+20,1+5,8+24,3+5,6</t>
  </si>
  <si>
    <t>304</t>
  </si>
  <si>
    <t>59761406</t>
  </si>
  <si>
    <t>dlažba keramická slinutá protiskluzná do interiéru i exteriéru pro vysoké mechanické namáhání přes 22 do 25ks/m2</t>
  </si>
  <si>
    <t>-1241959612</t>
  </si>
  <si>
    <t>68,002+29,8*0,065</t>
  </si>
  <si>
    <t>69,939*1,1 'Přepočtené koeficientem množství</t>
  </si>
  <si>
    <t>305</t>
  </si>
  <si>
    <t>771574368</t>
  </si>
  <si>
    <t>Montáž podlah keramických pro mechanické zatížení protiskluzných lepených flexi rychletuhnoucím lepidlem do 25 ks/m2</t>
  </si>
  <si>
    <t>1877767964</t>
  </si>
  <si>
    <t>3,400+7,631"podesta venku</t>
  </si>
  <si>
    <t>306</t>
  </si>
  <si>
    <t>-1616184738</t>
  </si>
  <si>
    <t>11,031*1,1 'Přepočtené koeficientem množství</t>
  </si>
  <si>
    <t>307</t>
  </si>
  <si>
    <t>771577124</t>
  </si>
  <si>
    <t>Příplatek k montáži podlah keramických lepených flexibilním rychletuhnoucím lepidlem za spárování tmelem dvousložkovým</t>
  </si>
  <si>
    <t>560600204</t>
  </si>
  <si>
    <t>308</t>
  </si>
  <si>
    <t>771577125</t>
  </si>
  <si>
    <t>Příplatek k montáži podlah keramických lepených flexibilním rychletuhnoucím lepidlem za lepení dvousložkovým lepidlem</t>
  </si>
  <si>
    <t>1928892256</t>
  </si>
  <si>
    <t>309</t>
  </si>
  <si>
    <t>771577154</t>
  </si>
  <si>
    <t>Příplatek k montáži podlah keramických do malty za spárování tmelem dvousložkovým</t>
  </si>
  <si>
    <t>266421186</t>
  </si>
  <si>
    <t>61,82+29,8*0,065</t>
  </si>
  <si>
    <t>310</t>
  </si>
  <si>
    <t>771577155</t>
  </si>
  <si>
    <t>Příplatek k montáži podlah keramických do malty za lepení dvousložkovým lepidlem</t>
  </si>
  <si>
    <t>-588357394</t>
  </si>
  <si>
    <t>311</t>
  </si>
  <si>
    <t>771591112</t>
  </si>
  <si>
    <t>Izolace pod dlažbu nátěrem nebo stěrkou ve dvou vrstvách</t>
  </si>
  <si>
    <t>-886425661</t>
  </si>
  <si>
    <t>312</t>
  </si>
  <si>
    <t>998771102</t>
  </si>
  <si>
    <t>Přesun hmot tonážní pro podlahy z dlaždic v objektech v do 12 m</t>
  </si>
  <si>
    <t>-1639653205</t>
  </si>
  <si>
    <t>772</t>
  </si>
  <si>
    <t>Podlahy z kamene</t>
  </si>
  <si>
    <t>313</t>
  </si>
  <si>
    <t>772231811</t>
  </si>
  <si>
    <t>Demontáž obkladů schodišťových podstupnic do suti z měkkých kamenů kladených do malty</t>
  </si>
  <si>
    <t>233538008</t>
  </si>
  <si>
    <t>776</t>
  </si>
  <si>
    <t>Podlahy povlakové</t>
  </si>
  <si>
    <t>314</t>
  </si>
  <si>
    <t>776111111</t>
  </si>
  <si>
    <t>Broušení anhydritového podkladu povlakových podlah</t>
  </si>
  <si>
    <t>309895946</t>
  </si>
  <si>
    <t>315</t>
  </si>
  <si>
    <t>776111311</t>
  </si>
  <si>
    <t>Vysátí podkladu povlakových podlah</t>
  </si>
  <si>
    <t>1415138625</t>
  </si>
  <si>
    <t>316</t>
  </si>
  <si>
    <t>776141121</t>
  </si>
  <si>
    <t>Vyrovnání podkladu povlakových podlah stěrkou pevnosti 30 MPa tl 3 mm</t>
  </si>
  <si>
    <t>-675892138</t>
  </si>
  <si>
    <t>317</t>
  </si>
  <si>
    <t>776201812</t>
  </si>
  <si>
    <t>Demontáž lepených povlakových podlah s podložkou ručně</t>
  </si>
  <si>
    <t>749890686</t>
  </si>
  <si>
    <t>23,2+18,5+15,2+15,8</t>
  </si>
  <si>
    <t>318</t>
  </si>
  <si>
    <t>776221111</t>
  </si>
  <si>
    <t>Lepení pásů z PVC standardním lepidlem</t>
  </si>
  <si>
    <t>-2069163944</t>
  </si>
  <si>
    <t>14,3+19,5+13,7+14,8+12,6+20,1+11,6</t>
  </si>
  <si>
    <t>319</t>
  </si>
  <si>
    <t>28412245</t>
  </si>
  <si>
    <t>krytina podlahová heterogenní š 1,5m tl 2mm</t>
  </si>
  <si>
    <t>687118909</t>
  </si>
  <si>
    <t>106,6*1,1 'Přepočtené koeficientem množství</t>
  </si>
  <si>
    <t>320</t>
  </si>
  <si>
    <t>776410811</t>
  </si>
  <si>
    <t>Odstranění soklíků a lišt pryžových nebo plastových</t>
  </si>
  <si>
    <t>-436114029</t>
  </si>
  <si>
    <t>2*(4,1+5,45*2+4,1+0,5+2,7+5,45+0,4+5,45+2,8)+5,45+4,1+3-1,25-0,8*6</t>
  </si>
  <si>
    <t>321</t>
  </si>
  <si>
    <t>776411111</t>
  </si>
  <si>
    <t>Montáž obvodových soklíků výšky do 80 mm</t>
  </si>
  <si>
    <t>-2097760267</t>
  </si>
  <si>
    <t>2*(4,45+3,8+0,35+0,25+5,4+2,6+1,2+0,25*2+4,1+3,1+4,8+0,25+3,875+3,1+0,25+5,45+3,625+0,25)</t>
  </si>
  <si>
    <t>0,15+0,3+0,8*2+3,45+0,15+0,45*2+3,15+0,1*3+2*2+3,5+3,14*3,5/2</t>
  </si>
  <si>
    <t>-0,9*11</t>
  </si>
  <si>
    <t>322</t>
  </si>
  <si>
    <t>28411008</t>
  </si>
  <si>
    <t>lišta soklová PVC 16x60mm</t>
  </si>
  <si>
    <t>-1479458518</t>
  </si>
  <si>
    <t>107,795*1,02 'Přepočtené koeficientem množství</t>
  </si>
  <si>
    <t>323</t>
  </si>
  <si>
    <t>998776102</t>
  </si>
  <si>
    <t>Přesun hmot tonážní pro podlahy povlakové v objektech v do 12 m</t>
  </si>
  <si>
    <t>35717459</t>
  </si>
  <si>
    <t>781</t>
  </si>
  <si>
    <t>Dokončovací práce - obklady</t>
  </si>
  <si>
    <t>324</t>
  </si>
  <si>
    <t>781474115</t>
  </si>
  <si>
    <t>Montáž obkladů vnitřních keramických hladkých do 25 ks/m2 lepených flexibilním lepidlem</t>
  </si>
  <si>
    <t>1479903636</t>
  </si>
  <si>
    <t>2,1*2*(2,45+2,35+2,3+2,7)-2,1*0,9*2</t>
  </si>
  <si>
    <t>1,5*(3,1+0,6*2+3,15+0,6+0,15)</t>
  </si>
  <si>
    <t>325</t>
  </si>
  <si>
    <t>59761039</t>
  </si>
  <si>
    <t>obklad keramický hladký přes 22 do 25ks/m2</t>
  </si>
  <si>
    <t>-1155834312</t>
  </si>
  <si>
    <t>49,68*1,1 'Přepočtené koeficientem množství</t>
  </si>
  <si>
    <t>326</t>
  </si>
  <si>
    <t>781477111</t>
  </si>
  <si>
    <t>Příplatek k montáži obkladů vnitřních keramických hladkých za plochu do 10 m2</t>
  </si>
  <si>
    <t>-885999770</t>
  </si>
  <si>
    <t>327</t>
  </si>
  <si>
    <t>781477114</t>
  </si>
  <si>
    <t>Příplatek k montáži obkladů vnitřních keramických hladkých za spárování tmelem dvousložkovým</t>
  </si>
  <si>
    <t>589922593</t>
  </si>
  <si>
    <t>328</t>
  </si>
  <si>
    <t>781477115</t>
  </si>
  <si>
    <t>Příplatek k montáži obkladů vnitřních keramických hladkých za lepením lepidlem dvousložkovým</t>
  </si>
  <si>
    <t>-1679118397</t>
  </si>
  <si>
    <t>329</t>
  </si>
  <si>
    <t>998781102</t>
  </si>
  <si>
    <t>Přesun hmot tonážní pro obklady keramické v objektech v do 12 m</t>
  </si>
  <si>
    <t>-366734523</t>
  </si>
  <si>
    <t>783</t>
  </si>
  <si>
    <t>Dokončovací práce - nátěry</t>
  </si>
  <si>
    <t>330</t>
  </si>
  <si>
    <t>783327101</t>
  </si>
  <si>
    <t>Krycí jednonásobný akrylátový nátěr zámečnických konstrukcí</t>
  </si>
  <si>
    <t>-625792528</t>
  </si>
  <si>
    <t>(2*1,97+0,9)*(0,15+2*0,05)*10"zárubně</t>
  </si>
  <si>
    <t>784</t>
  </si>
  <si>
    <t>Dokončovací práce - malby a tapety</t>
  </si>
  <si>
    <t>331</t>
  </si>
  <si>
    <t>784181111</t>
  </si>
  <si>
    <t>Základní silikátová jednonásobná penetrace podkladu v místnostech výšky do 3,80 m</t>
  </si>
  <si>
    <t>686207969</t>
  </si>
  <si>
    <t>2,95*2*(2,1+4,8+2,3+2,65+6,375+2,2+3,875+3,1+5,45+3,625+2,35+2,45+3,55+3,25+5+1,5+3,8+4,45+0,15+5,4+1,2+2,6+0,8+1,9)</t>
  </si>
  <si>
    <t>2,95*3,45+2,8*(3,15+2,2*2+5,55*2+1,7*2)+3,15*0,15</t>
  </si>
  <si>
    <t>2,95*(3,6*2+1,7)+1*3,6*(1,7+0,4)</t>
  </si>
  <si>
    <t>3,45*3*0,3"VZT1</t>
  </si>
  <si>
    <t>332</t>
  </si>
  <si>
    <t>784211011</t>
  </si>
  <si>
    <t>Jednonásobné bílé malby ze směsí za mokra velmi dobře otěruvzdorných v místnostech výšky do 3,80 m</t>
  </si>
  <si>
    <t>138614384</t>
  </si>
  <si>
    <t>161,286+12,65"SDK</t>
  </si>
  <si>
    <t>551,073"stěny</t>
  </si>
  <si>
    <t>786</t>
  </si>
  <si>
    <t>Dokončovací práce - čalounické úpravy</t>
  </si>
  <si>
    <t>333</t>
  </si>
  <si>
    <t>7866261r1</t>
  </si>
  <si>
    <t xml:space="preserve">Dodávka + montáž zastiňujících žaluzií  lamelových vnitřních </t>
  </si>
  <si>
    <t>167568622</t>
  </si>
  <si>
    <t>1,05*2*6+1,05*2+1,05*1,25</t>
  </si>
  <si>
    <t>VRN</t>
  </si>
  <si>
    <t>Vedlejší rozpočtové náklady</t>
  </si>
  <si>
    <t>VRN3</t>
  </si>
  <si>
    <t>Zařízení staveniště</t>
  </si>
  <si>
    <t>334</t>
  </si>
  <si>
    <t>030001000</t>
  </si>
  <si>
    <t>%</t>
  </si>
  <si>
    <t>1024</t>
  </si>
  <si>
    <t>554891323</t>
  </si>
  <si>
    <t>VRN4</t>
  </si>
  <si>
    <t>Inženýrská činnost</t>
  </si>
  <si>
    <t>335</t>
  </si>
  <si>
    <t>045002000</t>
  </si>
  <si>
    <t>Kompletační a koordinační činnost</t>
  </si>
  <si>
    <t>1732104145</t>
  </si>
  <si>
    <t>VRN7</t>
  </si>
  <si>
    <t>Provozní vlivy</t>
  </si>
  <si>
    <t>336</t>
  </si>
  <si>
    <t>070001000</t>
  </si>
  <si>
    <t>2143297302</t>
  </si>
  <si>
    <t>20053b - SO02, SO03 - BEZBARIÉROVÝ PŘÍSTUP, VENKOVNÍ ZPEVNĚNÉ PLOCHY</t>
  </si>
  <si>
    <t xml:space="preserve">    5 - Komunikace pozemní</t>
  </si>
  <si>
    <t xml:space="preserve">    8 - Trubní vedení</t>
  </si>
  <si>
    <t xml:space="preserve">    741 - Elektroinstalace - veřejné osvětlení</t>
  </si>
  <si>
    <t xml:space="preserve">    767 - Konstrukce zámečnické</t>
  </si>
  <si>
    <t>112101101</t>
  </si>
  <si>
    <t>Odstranění stromů listnatých průměru kmene do 300 mm</t>
  </si>
  <si>
    <t>-1396318827</t>
  </si>
  <si>
    <t>112251101</t>
  </si>
  <si>
    <t>Odstranění pařezů D do 300 mm</t>
  </si>
  <si>
    <t>-1003429477</t>
  </si>
  <si>
    <t>122151104</t>
  </si>
  <si>
    <t>Odkopávky a prokopávky nezapažené v hornině třídy těžitelnosti I, skupiny 1 a 2 objem do 500 m3 strojně</t>
  </si>
  <si>
    <t>1803425771</t>
  </si>
  <si>
    <t>190*0,15"zelená plocha</t>
  </si>
  <si>
    <t>16*0,25"přístup. komunikace</t>
  </si>
  <si>
    <t>167*0,42"areál. komunikace + parkoviště</t>
  </si>
  <si>
    <t>1206206347</t>
  </si>
  <si>
    <t>102,64</t>
  </si>
  <si>
    <t>-1996170076</t>
  </si>
  <si>
    <t>1972475904</t>
  </si>
  <si>
    <t>102,64*1,8</t>
  </si>
  <si>
    <t>1864663012</t>
  </si>
  <si>
    <t>174111101</t>
  </si>
  <si>
    <t>Zásyp jam, šachet rýh nebo kolem objektů sypaninou se zhutněním ručně</t>
  </si>
  <si>
    <t>2019592003</t>
  </si>
  <si>
    <t>3,000*0,8*0,8*1,2"po pařezech</t>
  </si>
  <si>
    <t>181351003</t>
  </si>
  <si>
    <t>Rozprostření ornice tl vrstvy do 200 mm pl do 100 m2 v rovině nebo ve svahu do 1:5 strojně</t>
  </si>
  <si>
    <t>1661888023</t>
  </si>
  <si>
    <t>10371500</t>
  </si>
  <si>
    <t>substrát pro trávníky VL</t>
  </si>
  <si>
    <t>-1831550574</t>
  </si>
  <si>
    <t>190*0,15</t>
  </si>
  <si>
    <t>181411131</t>
  </si>
  <si>
    <t>Založení parkového trávníku výsevem plochy do 1000 m2 v rovině a ve svahu do 1:5</t>
  </si>
  <si>
    <t>183532789</t>
  </si>
  <si>
    <t>00572410</t>
  </si>
  <si>
    <t>osivo směs travní parková</t>
  </si>
  <si>
    <t>-1513652030</t>
  </si>
  <si>
    <t>190*0,015 'Přepočtené koeficientem množství</t>
  </si>
  <si>
    <t>183403131</t>
  </si>
  <si>
    <t>Obdělání půdy rytím zemina tř 1 a 2 v rovině a svahu do 1:5</t>
  </si>
  <si>
    <t>245539032</t>
  </si>
  <si>
    <t>183403153</t>
  </si>
  <si>
    <t>Obdělání půdy hrabáním v rovině a svahu do 1:5</t>
  </si>
  <si>
    <t>CS ÚRS 2017 02</t>
  </si>
  <si>
    <t>622424111</t>
  </si>
  <si>
    <t>184802111</t>
  </si>
  <si>
    <t>Chemické odplevelení před založením kultury nad 20 m2 postřikem na široko v rovině a svahu do 1:5</t>
  </si>
  <si>
    <t>-1540075674</t>
  </si>
  <si>
    <t>185802113</t>
  </si>
  <si>
    <t>Hnojení půdy umělým hnojivem na široko v rovině a svahu do 1:5</t>
  </si>
  <si>
    <t>803870053</t>
  </si>
  <si>
    <t>190*0,03/1000</t>
  </si>
  <si>
    <t>25191155</t>
  </si>
  <si>
    <t>hnojivo průmyslové</t>
  </si>
  <si>
    <t>63160197</t>
  </si>
  <si>
    <t>190*0,03</t>
  </si>
  <si>
    <t>185803111</t>
  </si>
  <si>
    <t>Ošetření trávníku shrabáním v rovině a svahu do 1:5</t>
  </si>
  <si>
    <t>-1405137158</t>
  </si>
  <si>
    <t>190*2"pro odplevelení a zalití travního semene</t>
  </si>
  <si>
    <t>185804312</t>
  </si>
  <si>
    <t>Zalití rostlin vodou plocha přes 20 m2</t>
  </si>
  <si>
    <t>123970763</t>
  </si>
  <si>
    <t>380*0,1</t>
  </si>
  <si>
    <t>185851121</t>
  </si>
  <si>
    <t>Dovoz vody pro zálivku rostlin za vzdálenost do 1000 m</t>
  </si>
  <si>
    <t>-502908569</t>
  </si>
  <si>
    <t>08113910</t>
  </si>
  <si>
    <t>voda povrchová pro jinou potřebu průmyslu a služeb</t>
  </si>
  <si>
    <t>-805631850</t>
  </si>
  <si>
    <t>417321313</t>
  </si>
  <si>
    <t>Ztužující pásy a věnce ze ŽB tř. C 16/20</t>
  </si>
  <si>
    <t>397095998</t>
  </si>
  <si>
    <t>(0,6*2+0,9*2)*0,15*0,1"pro osazení mříže šachty</t>
  </si>
  <si>
    <t>417351115</t>
  </si>
  <si>
    <t>Zřízení bednění ztužujících věnců</t>
  </si>
  <si>
    <t>-1159707533</t>
  </si>
  <si>
    <t>0,1*2*(0,9*2+0,6*2)</t>
  </si>
  <si>
    <t>417351116</t>
  </si>
  <si>
    <t>Odstranění bednění ztužujících věnců</t>
  </si>
  <si>
    <t>1465827831</t>
  </si>
  <si>
    <t>417361821</t>
  </si>
  <si>
    <t>Výztuž ztužujících pásů a věnců betonářskou ocelí 10 505</t>
  </si>
  <si>
    <t>-1235910416</t>
  </si>
  <si>
    <t>0,9*4*0,5/1000*1,08</t>
  </si>
  <si>
    <t>Komunikace pozemní</t>
  </si>
  <si>
    <t>564851111</t>
  </si>
  <si>
    <t>Podklad ze štěrkodrtě ŠD tl 150 mm</t>
  </si>
  <si>
    <t>-2096019425</t>
  </si>
  <si>
    <t>2*167+16"ZP1, ZP2</t>
  </si>
  <si>
    <t>596211110</t>
  </si>
  <si>
    <t>Kladení zámkové dlažby komunikací pro pěší tl 60 mm skupiny A pl do 50 m2</t>
  </si>
  <si>
    <t>-1266905832</t>
  </si>
  <si>
    <t>16"ZP2</t>
  </si>
  <si>
    <t>59245015</t>
  </si>
  <si>
    <t>dlažba zámková tvaru I 200x165x60mm přírodní</t>
  </si>
  <si>
    <t>657469625</t>
  </si>
  <si>
    <t>15*1,01 'Přepočtené koeficientem množství</t>
  </si>
  <si>
    <t>59245012</t>
  </si>
  <si>
    <t>dlažba zámková tvaru I 200x165x60mm barevná</t>
  </si>
  <si>
    <t>1622269031</t>
  </si>
  <si>
    <t>1*1,01 'Přepočtené koeficientem množství</t>
  </si>
  <si>
    <t>596211112</t>
  </si>
  <si>
    <t>Kladení zámkové dlažby komunikací pro pěší tl 60 mm skupiny A pl do 300 m2</t>
  </si>
  <si>
    <t>459799003</t>
  </si>
  <si>
    <t>167"ZP1</t>
  </si>
  <si>
    <t>59245013</t>
  </si>
  <si>
    <t>dlažba zámková tvaru I 200x165x80mm přírodní</t>
  </si>
  <si>
    <t>98871335</t>
  </si>
  <si>
    <t>167*1,01 'Přepočtené koeficientem množství</t>
  </si>
  <si>
    <t>596211114</t>
  </si>
  <si>
    <t>Příplatek za kombinaci dvou barev u kladení betonových dlažeb komunikací pro pěší tl 60 mm skupiny A</t>
  </si>
  <si>
    <t>-270291515</t>
  </si>
  <si>
    <t>1163487714</t>
  </si>
  <si>
    <t>3,400*0,1"stáv. podesta</t>
  </si>
  <si>
    <t>Trubní vedení</t>
  </si>
  <si>
    <t>8948121r1</t>
  </si>
  <si>
    <t>Dešťová kanalizace - dodávka + osazení uliční vpusť, připojovací potrubí PVC KG DN 150 - 10 m, napojení na stávající potrubí, výkop rýhy, podsyp, zásypy</t>
  </si>
  <si>
    <t>-1063261958</t>
  </si>
  <si>
    <t>899103211</t>
  </si>
  <si>
    <t>Demontáž poklopů litinových nebo ocelových včetně rámů hmotnosti přes 100 do 150 kg</t>
  </si>
  <si>
    <t>-823380683</t>
  </si>
  <si>
    <t>1"pro výškovou úpravu šachty, zpětná montáž</t>
  </si>
  <si>
    <t>916131213</t>
  </si>
  <si>
    <t>Osazení silničního obrubníku betonového stojatého s boční opěrou do lože z betonu prostého</t>
  </si>
  <si>
    <t>876710355</t>
  </si>
  <si>
    <t>59217031</t>
  </si>
  <si>
    <t>obrubník betonový silniční 1000x150x250mm</t>
  </si>
  <si>
    <t>-2141653502</t>
  </si>
  <si>
    <t>50*1,01 'Přepočtené koeficientem množství</t>
  </si>
  <si>
    <t>59217053</t>
  </si>
  <si>
    <t>silniční obrubník H25 R1 150x250x780 mm</t>
  </si>
  <si>
    <t>1126372645</t>
  </si>
  <si>
    <t>5*1,01 'Přepočtené koeficientem množství</t>
  </si>
  <si>
    <t>916231213</t>
  </si>
  <si>
    <t>Osazení chodníkového obrubníku betonového stojatého s boční opěrou do lože z betonu prostého</t>
  </si>
  <si>
    <t>-440813840</t>
  </si>
  <si>
    <t>59217003</t>
  </si>
  <si>
    <t>obrubník betonový zahradní 500x50x250mm</t>
  </si>
  <si>
    <t>611622093</t>
  </si>
  <si>
    <t>22*1,01 'Přepočtené koeficientem množství</t>
  </si>
  <si>
    <t>916991121</t>
  </si>
  <si>
    <t>Lože pod obrubníky, krajníky nebo obruby z dlažebních kostek z betonu prostého</t>
  </si>
  <si>
    <t>-925555597</t>
  </si>
  <si>
    <t>(55+22)*0,1*0,1</t>
  </si>
  <si>
    <t>919726122</t>
  </si>
  <si>
    <t>Geotextilie pro ochranu, separaci a filtraci netkaná měrná hmotnost do 300 g/m2</t>
  </si>
  <si>
    <t>1972121426</t>
  </si>
  <si>
    <t>167+16"ZP1, ZP2</t>
  </si>
  <si>
    <t>9359326r1</t>
  </si>
  <si>
    <t>Oprava a pročištění stávající odvodňovací žlab</t>
  </si>
  <si>
    <t>1836707536</t>
  </si>
  <si>
    <t>936941114</t>
  </si>
  <si>
    <t>Osazování doplňkových ocelových součástí hmotnosti nad 50 do 100 kg</t>
  </si>
  <si>
    <t>1845762383</t>
  </si>
  <si>
    <t>90"mříž šachta</t>
  </si>
  <si>
    <t>5623062r</t>
  </si>
  <si>
    <t>mříž šachta stávající, pro přesun hmot</t>
  </si>
  <si>
    <t>-1951694579</t>
  </si>
  <si>
    <t>-205765737</t>
  </si>
  <si>
    <t>(0,6*2+0,9*2)*0,2"odbourání šachty</t>
  </si>
  <si>
    <t>1505725786</t>
  </si>
  <si>
    <t>9*0,5*0,3"zídka</t>
  </si>
  <si>
    <t>965031131</t>
  </si>
  <si>
    <t>Bourání podlah z cihel kladených na plocho pl přes 1 m2</t>
  </si>
  <si>
    <t>1243251721</t>
  </si>
  <si>
    <t>297845257</t>
  </si>
  <si>
    <t>21,000*0,2"zpevněná plocha</t>
  </si>
  <si>
    <t>1571478531</t>
  </si>
  <si>
    <t>1657422121</t>
  </si>
  <si>
    <t>11,029*19</t>
  </si>
  <si>
    <t>596894078</t>
  </si>
  <si>
    <t>0,157+2,43+2,562</t>
  </si>
  <si>
    <t>-1790368234</t>
  </si>
  <si>
    <t>11,029-5,149</t>
  </si>
  <si>
    <t>2123319202</t>
  </si>
  <si>
    <t>Elektroinstalace - veřejné osvětlení</t>
  </si>
  <si>
    <t>Elektro - veřejné osvětlení - v.v. viz příloha</t>
  </si>
  <si>
    <t>1874461381</t>
  </si>
  <si>
    <t>7671111r1</t>
  </si>
  <si>
    <t>Přesunutí 2 ks kce sušáku na prádlo vč. nového základu</t>
  </si>
  <si>
    <t>-794564311</t>
  </si>
  <si>
    <t>986899931</t>
  </si>
  <si>
    <t>1201777588</t>
  </si>
  <si>
    <t>2104066922</t>
  </si>
  <si>
    <t>Poz. 01 - okno plastové 1050/2000 mm, izolační trojsklo Ug = 0,6, čtyřkřídlé (profil Z51 ), tř. zvuk. izolace TZI 3 (Rw = 36 db), větrací klimabox 500 mm- součástí okna je zajištění větrání pomocí větrací klapky umístěné mimo funkční spáru a rám okn</t>
  </si>
  <si>
    <t>Poz. 02 - okno plastové 1050/2000 mm, izolační trojsklo Ug = 0,6, čtyřkřídlé (profil Z51 ), tř. zvuk. izolace TZI 3 (Rw = 36 db), větrací klimabox 500 mm- součástí okna je zajištění větrání pomocí větrací klapky umístěné mimo funkční spáru a rám okn</t>
  </si>
  <si>
    <t>Poz. 03 - okno plastové 1050/1250 mm, izolační trojsklo Ug = 0,6, dvoukřídlé (profil Z51 ), tř. zvuk. izolace TZI 3 (Rw = 36 db), větrací klimabox 500 mm- součástí okna je zajištění větrání pomocí větrací klapky umístěné mimo funkční spáru a rám okn</t>
  </si>
  <si>
    <t xml:space="preserve">KL01 dodávka + montáž kuchyňská linka, úprava pro osoby ZTP včetně sporáku </t>
  </si>
  <si>
    <t>KL02 dodávka + montáž kuchyňská linka, úprava pro osoby ZTP včetně   el. sporáku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</si>
</sst>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59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 x14ac:dyDescent="0.2">
      <c r="AR2" s="236" t="s">
        <v>5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 x14ac:dyDescent="0.2">
      <c r="B5" s="19"/>
      <c r="D5" s="23" t="s">
        <v>13</v>
      </c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19"/>
      <c r="BE5" s="194" t="s">
        <v>15</v>
      </c>
      <c r="BS5" s="16" t="s">
        <v>6</v>
      </c>
    </row>
    <row r="6" spans="1:74" s="1" customFormat="1" ht="36.950000000000003" customHeight="1" x14ac:dyDescent="0.2">
      <c r="B6" s="19"/>
      <c r="D6" s="25" t="s">
        <v>16</v>
      </c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19"/>
      <c r="BE6" s="195"/>
      <c r="BS6" s="16" t="s">
        <v>6</v>
      </c>
    </row>
    <row r="7" spans="1:74" s="1" customFormat="1" ht="12" customHeight="1" x14ac:dyDescent="0.2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5"/>
      <c r="BS7" s="16" t="s">
        <v>6</v>
      </c>
    </row>
    <row r="8" spans="1:74" s="1" customFormat="1" ht="12" customHeight="1" x14ac:dyDescent="0.2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5"/>
      <c r="BS8" s="16" t="s">
        <v>6</v>
      </c>
    </row>
    <row r="9" spans="1:74" s="1" customFormat="1" ht="14.45" customHeight="1" x14ac:dyDescent="0.2">
      <c r="B9" s="19"/>
      <c r="AR9" s="19"/>
      <c r="BE9" s="195"/>
      <c r="BS9" s="16" t="s">
        <v>6</v>
      </c>
    </row>
    <row r="10" spans="1:74" s="1" customFormat="1" ht="12" customHeight="1" x14ac:dyDescent="0.2">
      <c r="B10" s="19"/>
      <c r="D10" s="26" t="s">
        <v>24</v>
      </c>
      <c r="AK10" s="26" t="s">
        <v>25</v>
      </c>
      <c r="AN10" s="24" t="s">
        <v>1</v>
      </c>
      <c r="AR10" s="19"/>
      <c r="BE10" s="195"/>
      <c r="BS10" s="16" t="s">
        <v>6</v>
      </c>
    </row>
    <row r="11" spans="1:74" s="1" customFormat="1" ht="18.399999999999999" customHeight="1" x14ac:dyDescent="0.2">
      <c r="B11" s="19"/>
      <c r="E11" s="24" t="s">
        <v>26</v>
      </c>
      <c r="AK11" s="26" t="s">
        <v>27</v>
      </c>
      <c r="AN11" s="24" t="s">
        <v>1</v>
      </c>
      <c r="AR11" s="19"/>
      <c r="BE11" s="195"/>
      <c r="BS11" s="16" t="s">
        <v>6</v>
      </c>
    </row>
    <row r="12" spans="1:74" s="1" customFormat="1" ht="6.95" customHeight="1" x14ac:dyDescent="0.2">
      <c r="B12" s="19"/>
      <c r="AR12" s="19"/>
      <c r="BE12" s="195"/>
      <c r="BS12" s="16" t="s">
        <v>6</v>
      </c>
    </row>
    <row r="13" spans="1:74" s="1" customFormat="1" ht="12" customHeight="1" x14ac:dyDescent="0.2">
      <c r="B13" s="19"/>
      <c r="D13" s="26" t="s">
        <v>28</v>
      </c>
      <c r="AK13" s="26" t="s">
        <v>25</v>
      </c>
      <c r="AN13" s="28" t="s">
        <v>29</v>
      </c>
      <c r="AR13" s="19"/>
      <c r="BE13" s="195"/>
      <c r="BS13" s="16" t="s">
        <v>6</v>
      </c>
    </row>
    <row r="14" spans="1:74" ht="12.75" x14ac:dyDescent="0.2">
      <c r="B14" s="19"/>
      <c r="E14" s="200" t="s">
        <v>29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6" t="s">
        <v>27</v>
      </c>
      <c r="AN14" s="28" t="s">
        <v>29</v>
      </c>
      <c r="AR14" s="19"/>
      <c r="BE14" s="195"/>
      <c r="BS14" s="16" t="s">
        <v>6</v>
      </c>
    </row>
    <row r="15" spans="1:74" s="1" customFormat="1" ht="6.95" customHeight="1" x14ac:dyDescent="0.2">
      <c r="B15" s="19"/>
      <c r="AR15" s="19"/>
      <c r="BE15" s="195"/>
      <c r="BS15" s="16" t="s">
        <v>3</v>
      </c>
    </row>
    <row r="16" spans="1:74" s="1" customFormat="1" ht="12" customHeight="1" x14ac:dyDescent="0.2">
      <c r="B16" s="19"/>
      <c r="D16" s="26" t="s">
        <v>30</v>
      </c>
      <c r="AK16" s="26" t="s">
        <v>25</v>
      </c>
      <c r="AN16" s="24" t="s">
        <v>31</v>
      </c>
      <c r="AR16" s="19"/>
      <c r="BE16" s="195"/>
      <c r="BS16" s="16" t="s">
        <v>3</v>
      </c>
    </row>
    <row r="17" spans="1:71" s="1" customFormat="1" ht="18.399999999999999" customHeight="1" x14ac:dyDescent="0.2">
      <c r="B17" s="19"/>
      <c r="E17" s="24" t="s">
        <v>32</v>
      </c>
      <c r="AK17" s="26" t="s">
        <v>27</v>
      </c>
      <c r="AN17" s="24" t="s">
        <v>33</v>
      </c>
      <c r="AR17" s="19"/>
      <c r="BE17" s="195"/>
      <c r="BS17" s="16" t="s">
        <v>34</v>
      </c>
    </row>
    <row r="18" spans="1:71" s="1" customFormat="1" ht="6.95" customHeight="1" x14ac:dyDescent="0.2">
      <c r="B18" s="19"/>
      <c r="AR18" s="19"/>
      <c r="BE18" s="195"/>
      <c r="BS18" s="16" t="s">
        <v>6</v>
      </c>
    </row>
    <row r="19" spans="1:71" s="1" customFormat="1" ht="12" customHeight="1" x14ac:dyDescent="0.2">
      <c r="B19" s="19"/>
      <c r="D19" s="26" t="s">
        <v>35</v>
      </c>
      <c r="AK19" s="26" t="s">
        <v>25</v>
      </c>
      <c r="AN19" s="24" t="s">
        <v>31</v>
      </c>
      <c r="AR19" s="19"/>
      <c r="BE19" s="195"/>
      <c r="BS19" s="16" t="s">
        <v>6</v>
      </c>
    </row>
    <row r="20" spans="1:71" s="1" customFormat="1" ht="18.399999999999999" customHeight="1" x14ac:dyDescent="0.2">
      <c r="B20" s="19"/>
      <c r="E20" s="24" t="s">
        <v>32</v>
      </c>
      <c r="AK20" s="26" t="s">
        <v>27</v>
      </c>
      <c r="AN20" s="24" t="s">
        <v>33</v>
      </c>
      <c r="AR20" s="19"/>
      <c r="BE20" s="195"/>
      <c r="BS20" s="16" t="s">
        <v>34</v>
      </c>
    </row>
    <row r="21" spans="1:71" s="1" customFormat="1" ht="6.95" customHeight="1" x14ac:dyDescent="0.2">
      <c r="B21" s="19"/>
      <c r="AR21" s="19"/>
      <c r="BE21" s="195"/>
    </row>
    <row r="22" spans="1:71" s="1" customFormat="1" ht="12" customHeight="1" x14ac:dyDescent="0.2">
      <c r="B22" s="19"/>
      <c r="D22" s="26" t="s">
        <v>36</v>
      </c>
      <c r="AR22" s="19"/>
      <c r="BE22" s="195"/>
    </row>
    <row r="23" spans="1:71" s="1" customFormat="1" ht="47.25" customHeight="1" x14ac:dyDescent="0.2">
      <c r="B23" s="19"/>
      <c r="E23" s="202" t="s">
        <v>37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9"/>
      <c r="BE23" s="195"/>
    </row>
    <row r="24" spans="1:71" s="1" customFormat="1" ht="6.95" customHeight="1" x14ac:dyDescent="0.2">
      <c r="B24" s="19"/>
      <c r="AR24" s="19"/>
      <c r="BE24" s="195"/>
    </row>
    <row r="25" spans="1:71" s="1" customFormat="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5"/>
    </row>
    <row r="26" spans="1:71" s="2" customFormat="1" ht="25.9" customHeight="1" x14ac:dyDescent="0.2">
      <c r="A26" s="31"/>
      <c r="B26" s="32"/>
      <c r="C26" s="31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3">
        <f>ROUND(AG94,2)</f>
        <v>0</v>
      </c>
      <c r="AL26" s="204"/>
      <c r="AM26" s="204"/>
      <c r="AN26" s="204"/>
      <c r="AO26" s="204"/>
      <c r="AP26" s="31"/>
      <c r="AQ26" s="31"/>
      <c r="AR26" s="32"/>
      <c r="BE26" s="195"/>
    </row>
    <row r="27" spans="1:7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5"/>
    </row>
    <row r="28" spans="1:71" s="2" customFormat="1" ht="12.75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5" t="s">
        <v>39</v>
      </c>
      <c r="M28" s="205"/>
      <c r="N28" s="205"/>
      <c r="O28" s="205"/>
      <c r="P28" s="205"/>
      <c r="Q28" s="31"/>
      <c r="R28" s="31"/>
      <c r="S28" s="31"/>
      <c r="T28" s="31"/>
      <c r="U28" s="31"/>
      <c r="V28" s="31"/>
      <c r="W28" s="205" t="s">
        <v>40</v>
      </c>
      <c r="X28" s="205"/>
      <c r="Y28" s="205"/>
      <c r="Z28" s="205"/>
      <c r="AA28" s="205"/>
      <c r="AB28" s="205"/>
      <c r="AC28" s="205"/>
      <c r="AD28" s="205"/>
      <c r="AE28" s="205"/>
      <c r="AF28" s="31"/>
      <c r="AG28" s="31"/>
      <c r="AH28" s="31"/>
      <c r="AI28" s="31"/>
      <c r="AJ28" s="31"/>
      <c r="AK28" s="205" t="s">
        <v>41</v>
      </c>
      <c r="AL28" s="205"/>
      <c r="AM28" s="205"/>
      <c r="AN28" s="205"/>
      <c r="AO28" s="205"/>
      <c r="AP28" s="31"/>
      <c r="AQ28" s="31"/>
      <c r="AR28" s="32"/>
      <c r="BE28" s="195"/>
    </row>
    <row r="29" spans="1:71" s="3" customFormat="1" ht="14.45" customHeight="1" x14ac:dyDescent="0.2">
      <c r="B29" s="36"/>
      <c r="D29" s="26" t="s">
        <v>42</v>
      </c>
      <c r="F29" s="26" t="s">
        <v>43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6"/>
      <c r="BE29" s="196"/>
    </row>
    <row r="30" spans="1:71" s="3" customFormat="1" ht="14.45" customHeight="1" x14ac:dyDescent="0.2">
      <c r="B30" s="36"/>
      <c r="F30" s="26" t="s">
        <v>44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6"/>
      <c r="BE30" s="196"/>
    </row>
    <row r="31" spans="1:71" s="3" customFormat="1" ht="14.45" hidden="1" customHeight="1" x14ac:dyDescent="0.2">
      <c r="B31" s="36"/>
      <c r="F31" s="26" t="s">
        <v>45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6"/>
      <c r="BE31" s="196"/>
    </row>
    <row r="32" spans="1:71" s="3" customFormat="1" ht="14.45" hidden="1" customHeight="1" x14ac:dyDescent="0.2">
      <c r="B32" s="36"/>
      <c r="F32" s="26" t="s">
        <v>46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6"/>
      <c r="BE32" s="196"/>
    </row>
    <row r="33" spans="1:57" s="3" customFormat="1" ht="14.45" hidden="1" customHeight="1" x14ac:dyDescent="0.2">
      <c r="B33" s="36"/>
      <c r="F33" s="26" t="s">
        <v>47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6"/>
      <c r="BE33" s="196"/>
    </row>
    <row r="34" spans="1:57" s="2" customFormat="1" ht="6.95" customHeight="1" x14ac:dyDescent="0.2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5"/>
    </row>
    <row r="35" spans="1:57" s="2" customFormat="1" ht="25.9" customHeight="1" x14ac:dyDescent="0.2">
      <c r="A35" s="31"/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09" t="s">
        <v>50</v>
      </c>
      <c r="Y35" s="210"/>
      <c r="Z35" s="210"/>
      <c r="AA35" s="210"/>
      <c r="AB35" s="210"/>
      <c r="AC35" s="39"/>
      <c r="AD35" s="39"/>
      <c r="AE35" s="39"/>
      <c r="AF35" s="39"/>
      <c r="AG35" s="39"/>
      <c r="AH35" s="39"/>
      <c r="AI35" s="39"/>
      <c r="AJ35" s="39"/>
      <c r="AK35" s="211">
        <f>SUM(AK26:AK33)</f>
        <v>0</v>
      </c>
      <c r="AL35" s="210"/>
      <c r="AM35" s="210"/>
      <c r="AN35" s="210"/>
      <c r="AO35" s="212"/>
      <c r="AP35" s="37"/>
      <c r="AQ35" s="37"/>
      <c r="AR35" s="32"/>
      <c r="BE35" s="31"/>
    </row>
    <row r="36" spans="1:57" s="2" customFormat="1" ht="6.95" customHeight="1" x14ac:dyDescent="0.2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 x14ac:dyDescent="0.2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 x14ac:dyDescent="0.2">
      <c r="B38" s="19"/>
      <c r="AR38" s="19"/>
    </row>
    <row r="39" spans="1:57" s="1" customFormat="1" ht="14.45" customHeight="1" x14ac:dyDescent="0.2">
      <c r="B39" s="19"/>
      <c r="AR39" s="19"/>
    </row>
    <row r="40" spans="1:57" s="1" customFormat="1" ht="14.45" customHeight="1" x14ac:dyDescent="0.2">
      <c r="B40" s="19"/>
      <c r="AR40" s="19"/>
    </row>
    <row r="41" spans="1:57" s="1" customFormat="1" ht="14.45" customHeight="1" x14ac:dyDescent="0.2">
      <c r="B41" s="19"/>
      <c r="AR41" s="19"/>
    </row>
    <row r="42" spans="1:57" s="1" customFormat="1" ht="14.45" customHeight="1" x14ac:dyDescent="0.2">
      <c r="B42" s="19"/>
      <c r="AR42" s="19"/>
    </row>
    <row r="43" spans="1:57" s="1" customFormat="1" ht="14.45" customHeight="1" x14ac:dyDescent="0.2">
      <c r="B43" s="19"/>
      <c r="AR43" s="19"/>
    </row>
    <row r="44" spans="1:57" s="1" customFormat="1" ht="14.45" customHeight="1" x14ac:dyDescent="0.2">
      <c r="B44" s="19"/>
      <c r="AR44" s="19"/>
    </row>
    <row r="45" spans="1:57" s="1" customFormat="1" ht="14.45" customHeight="1" x14ac:dyDescent="0.2">
      <c r="B45" s="19"/>
      <c r="AR45" s="19"/>
    </row>
    <row r="46" spans="1:57" s="1" customFormat="1" ht="14.45" customHeight="1" x14ac:dyDescent="0.2">
      <c r="B46" s="19"/>
      <c r="AR46" s="19"/>
    </row>
    <row r="47" spans="1:57" s="1" customFormat="1" ht="14.45" customHeight="1" x14ac:dyDescent="0.2">
      <c r="B47" s="19"/>
      <c r="AR47" s="19"/>
    </row>
    <row r="48" spans="1:57" s="1" customFormat="1" ht="14.45" customHeight="1" x14ac:dyDescent="0.2">
      <c r="B48" s="19"/>
      <c r="AR48" s="19"/>
    </row>
    <row r="49" spans="1:57" s="2" customFormat="1" ht="14.45" customHeight="1" x14ac:dyDescent="0.2">
      <c r="B49" s="41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 x14ac:dyDescent="0.2">
      <c r="B50" s="19"/>
      <c r="AR50" s="19"/>
    </row>
    <row r="51" spans="1:57" ht="11.25" x14ac:dyDescent="0.2">
      <c r="B51" s="19"/>
      <c r="AR51" s="19"/>
    </row>
    <row r="52" spans="1:57" ht="11.25" x14ac:dyDescent="0.2">
      <c r="B52" s="19"/>
      <c r="AR52" s="19"/>
    </row>
    <row r="53" spans="1:57" ht="11.25" x14ac:dyDescent="0.2">
      <c r="B53" s="19"/>
      <c r="AR53" s="19"/>
    </row>
    <row r="54" spans="1:57" ht="11.25" x14ac:dyDescent="0.2">
      <c r="B54" s="19"/>
      <c r="AR54" s="19"/>
    </row>
    <row r="55" spans="1:57" ht="11.25" x14ac:dyDescent="0.2">
      <c r="B55" s="19"/>
      <c r="AR55" s="19"/>
    </row>
    <row r="56" spans="1:57" ht="11.25" x14ac:dyDescent="0.2">
      <c r="B56" s="19"/>
      <c r="AR56" s="19"/>
    </row>
    <row r="57" spans="1:57" ht="11.25" x14ac:dyDescent="0.2">
      <c r="B57" s="19"/>
      <c r="AR57" s="19"/>
    </row>
    <row r="58" spans="1:57" ht="11.25" x14ac:dyDescent="0.2">
      <c r="B58" s="19"/>
      <c r="AR58" s="19"/>
    </row>
    <row r="59" spans="1:57" ht="11.25" x14ac:dyDescent="0.2">
      <c r="B59" s="19"/>
      <c r="AR59" s="19"/>
    </row>
    <row r="60" spans="1:57" s="2" customFormat="1" ht="12.75" x14ac:dyDescent="0.2">
      <c r="A60" s="31"/>
      <c r="B60" s="32"/>
      <c r="C60" s="31"/>
      <c r="D60" s="44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53</v>
      </c>
      <c r="AI60" s="34"/>
      <c r="AJ60" s="34"/>
      <c r="AK60" s="34"/>
      <c r="AL60" s="34"/>
      <c r="AM60" s="44" t="s">
        <v>54</v>
      </c>
      <c r="AN60" s="34"/>
      <c r="AO60" s="34"/>
      <c r="AP60" s="31"/>
      <c r="AQ60" s="31"/>
      <c r="AR60" s="32"/>
      <c r="BE60" s="31"/>
    </row>
    <row r="61" spans="1:57" ht="11.25" x14ac:dyDescent="0.2">
      <c r="B61" s="19"/>
      <c r="AR61" s="19"/>
    </row>
    <row r="62" spans="1:57" ht="11.25" x14ac:dyDescent="0.2">
      <c r="B62" s="19"/>
      <c r="AR62" s="19"/>
    </row>
    <row r="63" spans="1:57" ht="11.25" x14ac:dyDescent="0.2">
      <c r="B63" s="19"/>
      <c r="AR63" s="19"/>
    </row>
    <row r="64" spans="1:57" s="2" customFormat="1" ht="12.75" x14ac:dyDescent="0.2">
      <c r="A64" s="31"/>
      <c r="B64" s="32"/>
      <c r="C64" s="31"/>
      <c r="D64" s="42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56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 x14ac:dyDescent="0.2">
      <c r="B65" s="19"/>
      <c r="AR65" s="19"/>
    </row>
    <row r="66" spans="1:57" ht="11.25" x14ac:dyDescent="0.2">
      <c r="B66" s="19"/>
      <c r="AR66" s="19"/>
    </row>
    <row r="67" spans="1:57" ht="11.25" x14ac:dyDescent="0.2">
      <c r="B67" s="19"/>
      <c r="AR67" s="19"/>
    </row>
    <row r="68" spans="1:57" ht="11.25" x14ac:dyDescent="0.2">
      <c r="B68" s="19"/>
      <c r="AR68" s="19"/>
    </row>
    <row r="69" spans="1:57" ht="11.25" x14ac:dyDescent="0.2">
      <c r="B69" s="19"/>
      <c r="AR69" s="19"/>
    </row>
    <row r="70" spans="1:57" ht="11.25" x14ac:dyDescent="0.2">
      <c r="B70" s="19"/>
      <c r="AR70" s="19"/>
    </row>
    <row r="71" spans="1:57" ht="11.25" x14ac:dyDescent="0.2">
      <c r="B71" s="19"/>
      <c r="AR71" s="19"/>
    </row>
    <row r="72" spans="1:57" ht="11.25" x14ac:dyDescent="0.2">
      <c r="B72" s="19"/>
      <c r="AR72" s="19"/>
    </row>
    <row r="73" spans="1:57" ht="11.25" x14ac:dyDescent="0.2">
      <c r="B73" s="19"/>
      <c r="AR73" s="19"/>
    </row>
    <row r="74" spans="1:57" ht="11.25" x14ac:dyDescent="0.2">
      <c r="B74" s="19"/>
      <c r="AR74" s="19"/>
    </row>
    <row r="75" spans="1:57" s="2" customFormat="1" ht="12.75" x14ac:dyDescent="0.2">
      <c r="A75" s="31"/>
      <c r="B75" s="32"/>
      <c r="C75" s="31"/>
      <c r="D75" s="44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53</v>
      </c>
      <c r="AI75" s="34"/>
      <c r="AJ75" s="34"/>
      <c r="AK75" s="34"/>
      <c r="AL75" s="34"/>
      <c r="AM75" s="44" t="s">
        <v>54</v>
      </c>
      <c r="AN75" s="34"/>
      <c r="AO75" s="34"/>
      <c r="AP75" s="31"/>
      <c r="AQ75" s="31"/>
      <c r="AR75" s="32"/>
      <c r="BE75" s="31"/>
    </row>
    <row r="76" spans="1:57" s="2" customFormat="1" ht="11.25" x14ac:dyDescent="0.2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 x14ac:dyDescent="0.2">
      <c r="A82" s="31"/>
      <c r="B82" s="32"/>
      <c r="C82" s="20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 x14ac:dyDescent="0.2">
      <c r="B84" s="50"/>
      <c r="C84" s="26" t="s">
        <v>13</v>
      </c>
      <c r="L84" s="4" t="str">
        <f>K5</f>
        <v>20053</v>
      </c>
      <c r="AR84" s="50"/>
    </row>
    <row r="85" spans="1:91" s="5" customFormat="1" ht="36.950000000000003" customHeight="1" x14ac:dyDescent="0.2">
      <c r="B85" s="51"/>
      <c r="C85" s="52" t="s">
        <v>16</v>
      </c>
      <c r="L85" s="213" t="str">
        <f>K6</f>
        <v>BYTOVÝ DŮM - VYTVOŘENÍ 2 BYTOVÝCH JEDNOTEK PRO IMOBILNÍ SPOLUOBČANY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51"/>
    </row>
    <row r="86" spans="1:91" s="2" customFormat="1" ht="6.95" customHeight="1" x14ac:dyDescent="0.2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 x14ac:dyDescent="0.2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Kolín, Tovární 44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5" t="str">
        <f>IF(AN8= "","",AN8)</f>
        <v>15. 12. 2020</v>
      </c>
      <c r="AN87" s="215"/>
      <c r="AO87" s="31"/>
      <c r="AP87" s="31"/>
      <c r="AQ87" s="31"/>
      <c r="AR87" s="32"/>
      <c r="BE87" s="31"/>
    </row>
    <row r="88" spans="1:91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25.7" customHeight="1" x14ac:dyDescent="0.2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Kolín, Karlovo nám. 78, Kolín I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16" t="str">
        <f>IF(E17="","",E17)</f>
        <v>AZ PROJECT spol. s r.o., Plynárenská 830, Kolín IV</v>
      </c>
      <c r="AN89" s="217"/>
      <c r="AO89" s="217"/>
      <c r="AP89" s="217"/>
      <c r="AQ89" s="31"/>
      <c r="AR89" s="32"/>
      <c r="AS89" s="218" t="s">
        <v>58</v>
      </c>
      <c r="AT89" s="219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25.7" customHeight="1" x14ac:dyDescent="0.2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35</v>
      </c>
      <c r="AJ90" s="31"/>
      <c r="AK90" s="31"/>
      <c r="AL90" s="31"/>
      <c r="AM90" s="216" t="str">
        <f>IF(E20="","",E20)</f>
        <v>AZ PROJECT spol. s r.o., Plynárenská 830, Kolín IV</v>
      </c>
      <c r="AN90" s="217"/>
      <c r="AO90" s="217"/>
      <c r="AP90" s="217"/>
      <c r="AQ90" s="31"/>
      <c r="AR90" s="32"/>
      <c r="AS90" s="220"/>
      <c r="AT90" s="22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 x14ac:dyDescent="0.2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0"/>
      <c r="AT91" s="22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 x14ac:dyDescent="0.2">
      <c r="A92" s="31"/>
      <c r="B92" s="32"/>
      <c r="C92" s="222" t="s">
        <v>59</v>
      </c>
      <c r="D92" s="223"/>
      <c r="E92" s="223"/>
      <c r="F92" s="223"/>
      <c r="G92" s="223"/>
      <c r="H92" s="59"/>
      <c r="I92" s="224" t="s">
        <v>60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61</v>
      </c>
      <c r="AH92" s="223"/>
      <c r="AI92" s="223"/>
      <c r="AJ92" s="223"/>
      <c r="AK92" s="223"/>
      <c r="AL92" s="223"/>
      <c r="AM92" s="223"/>
      <c r="AN92" s="224" t="s">
        <v>62</v>
      </c>
      <c r="AO92" s="223"/>
      <c r="AP92" s="226"/>
      <c r="AQ92" s="60" t="s">
        <v>63</v>
      </c>
      <c r="AR92" s="32"/>
      <c r="AS92" s="61" t="s">
        <v>64</v>
      </c>
      <c r="AT92" s="62" t="s">
        <v>65</v>
      </c>
      <c r="AU92" s="62" t="s">
        <v>66</v>
      </c>
      <c r="AV92" s="62" t="s">
        <v>67</v>
      </c>
      <c r="AW92" s="62" t="s">
        <v>68</v>
      </c>
      <c r="AX92" s="62" t="s">
        <v>69</v>
      </c>
      <c r="AY92" s="62" t="s">
        <v>70</v>
      </c>
      <c r="AZ92" s="62" t="s">
        <v>71</v>
      </c>
      <c r="BA92" s="62" t="s">
        <v>72</v>
      </c>
      <c r="BB92" s="62" t="s">
        <v>73</v>
      </c>
      <c r="BC92" s="62" t="s">
        <v>74</v>
      </c>
      <c r="BD92" s="63" t="s">
        <v>75</v>
      </c>
      <c r="BE92" s="31"/>
    </row>
    <row r="93" spans="1:91" s="2" customFormat="1" ht="10.9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 x14ac:dyDescent="0.2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4">
        <f>ROUND(AG95,2)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4</v>
      </c>
      <c r="BX94" s="76" t="s">
        <v>81</v>
      </c>
      <c r="CL94" s="76" t="s">
        <v>1</v>
      </c>
    </row>
    <row r="95" spans="1:91" s="7" customFormat="1" ht="37.5" customHeight="1" x14ac:dyDescent="0.2">
      <c r="B95" s="78"/>
      <c r="C95" s="79"/>
      <c r="D95" s="230" t="s">
        <v>14</v>
      </c>
      <c r="E95" s="230"/>
      <c r="F95" s="230"/>
      <c r="G95" s="230"/>
      <c r="H95" s="230"/>
      <c r="I95" s="80"/>
      <c r="J95" s="230" t="s">
        <v>17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29">
        <f>ROUND(SUM(AG96:AG97),2)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1" t="s">
        <v>82</v>
      </c>
      <c r="AR95" s="78"/>
      <c r="AS95" s="82">
        <f>ROUND(SUM(AS96:AS97),2)</f>
        <v>0</v>
      </c>
      <c r="AT95" s="83">
        <f>ROUND(SUM(AV95:AW95),2)</f>
        <v>0</v>
      </c>
      <c r="AU95" s="84">
        <f>ROUND(SUM(AU96:AU97),5)</f>
        <v>0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>ROUND(SUM(AZ96:AZ97),2)</f>
        <v>0</v>
      </c>
      <c r="BA95" s="83">
        <f>ROUND(SUM(BA96:BA97),2)</f>
        <v>0</v>
      </c>
      <c r="BB95" s="83">
        <f>ROUND(SUM(BB96:BB97),2)</f>
        <v>0</v>
      </c>
      <c r="BC95" s="83">
        <f>ROUND(SUM(BC96:BC97),2)</f>
        <v>0</v>
      </c>
      <c r="BD95" s="85">
        <f>ROUND(SUM(BD96:BD97),2)</f>
        <v>0</v>
      </c>
      <c r="BS95" s="86" t="s">
        <v>77</v>
      </c>
      <c r="BT95" s="86" t="s">
        <v>83</v>
      </c>
      <c r="BU95" s="86" t="s">
        <v>79</v>
      </c>
      <c r="BV95" s="86" t="s">
        <v>80</v>
      </c>
      <c r="BW95" s="86" t="s">
        <v>84</v>
      </c>
      <c r="BX95" s="86" t="s">
        <v>4</v>
      </c>
      <c r="CL95" s="86" t="s">
        <v>1</v>
      </c>
      <c r="CM95" s="86" t="s">
        <v>83</v>
      </c>
    </row>
    <row r="96" spans="1:91" s="4" customFormat="1" ht="16.5" customHeight="1" x14ac:dyDescent="0.2">
      <c r="A96" s="87" t="s">
        <v>85</v>
      </c>
      <c r="B96" s="50"/>
      <c r="C96" s="10"/>
      <c r="D96" s="10"/>
      <c r="E96" s="233" t="s">
        <v>86</v>
      </c>
      <c r="F96" s="233"/>
      <c r="G96" s="233"/>
      <c r="H96" s="233"/>
      <c r="I96" s="233"/>
      <c r="J96" s="10"/>
      <c r="K96" s="233" t="s">
        <v>87</v>
      </c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1">
        <f>'20053a - SO - 01 - BYTOVÝ...'!J32</f>
        <v>0</v>
      </c>
      <c r="AH96" s="232"/>
      <c r="AI96" s="232"/>
      <c r="AJ96" s="232"/>
      <c r="AK96" s="232"/>
      <c r="AL96" s="232"/>
      <c r="AM96" s="232"/>
      <c r="AN96" s="231">
        <f>SUM(AG96,AT96)</f>
        <v>0</v>
      </c>
      <c r="AO96" s="232"/>
      <c r="AP96" s="232"/>
      <c r="AQ96" s="88" t="s">
        <v>88</v>
      </c>
      <c r="AR96" s="50"/>
      <c r="AS96" s="89">
        <v>0</v>
      </c>
      <c r="AT96" s="90">
        <f>ROUND(SUM(AV96:AW96),2)</f>
        <v>0</v>
      </c>
      <c r="AU96" s="91">
        <f>'20053a - SO - 01 - BYTOVÝ...'!P152</f>
        <v>0</v>
      </c>
      <c r="AV96" s="90">
        <f>'20053a - SO - 01 - BYTOVÝ...'!J35</f>
        <v>0</v>
      </c>
      <c r="AW96" s="90">
        <f>'20053a - SO - 01 - BYTOVÝ...'!J36</f>
        <v>0</v>
      </c>
      <c r="AX96" s="90">
        <f>'20053a - SO - 01 - BYTOVÝ...'!J37</f>
        <v>0</v>
      </c>
      <c r="AY96" s="90">
        <f>'20053a - SO - 01 - BYTOVÝ...'!J38</f>
        <v>0</v>
      </c>
      <c r="AZ96" s="90">
        <f>'20053a - SO - 01 - BYTOVÝ...'!F35</f>
        <v>0</v>
      </c>
      <c r="BA96" s="90">
        <f>'20053a - SO - 01 - BYTOVÝ...'!F36</f>
        <v>0</v>
      </c>
      <c r="BB96" s="90">
        <f>'20053a - SO - 01 - BYTOVÝ...'!F37</f>
        <v>0</v>
      </c>
      <c r="BC96" s="90">
        <f>'20053a - SO - 01 - BYTOVÝ...'!F38</f>
        <v>0</v>
      </c>
      <c r="BD96" s="92">
        <f>'20053a - SO - 01 - BYTOVÝ...'!F39</f>
        <v>0</v>
      </c>
      <c r="BT96" s="24" t="s">
        <v>89</v>
      </c>
      <c r="BV96" s="24" t="s">
        <v>80</v>
      </c>
      <c r="BW96" s="24" t="s">
        <v>90</v>
      </c>
      <c r="BX96" s="24" t="s">
        <v>84</v>
      </c>
      <c r="CL96" s="24" t="s">
        <v>1</v>
      </c>
    </row>
    <row r="97" spans="1:90" s="4" customFormat="1" ht="23.25" customHeight="1" x14ac:dyDescent="0.2">
      <c r="A97" s="87" t="s">
        <v>85</v>
      </c>
      <c r="B97" s="50"/>
      <c r="C97" s="10"/>
      <c r="D97" s="10"/>
      <c r="E97" s="233" t="s">
        <v>91</v>
      </c>
      <c r="F97" s="233"/>
      <c r="G97" s="233"/>
      <c r="H97" s="233"/>
      <c r="I97" s="233"/>
      <c r="J97" s="10"/>
      <c r="K97" s="233" t="s">
        <v>92</v>
      </c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1">
        <f>'20053b - SO02, SO03 - BEZ...'!J32</f>
        <v>0</v>
      </c>
      <c r="AH97" s="232"/>
      <c r="AI97" s="232"/>
      <c r="AJ97" s="232"/>
      <c r="AK97" s="232"/>
      <c r="AL97" s="232"/>
      <c r="AM97" s="232"/>
      <c r="AN97" s="231">
        <f>SUM(AG97,AT97)</f>
        <v>0</v>
      </c>
      <c r="AO97" s="232"/>
      <c r="AP97" s="232"/>
      <c r="AQ97" s="88" t="s">
        <v>88</v>
      </c>
      <c r="AR97" s="50"/>
      <c r="AS97" s="93">
        <v>0</v>
      </c>
      <c r="AT97" s="94">
        <f>ROUND(SUM(AV97:AW97),2)</f>
        <v>0</v>
      </c>
      <c r="AU97" s="95">
        <f>'20053b - SO02, SO03 - BEZ...'!P136</f>
        <v>0</v>
      </c>
      <c r="AV97" s="94">
        <f>'20053b - SO02, SO03 - BEZ...'!J35</f>
        <v>0</v>
      </c>
      <c r="AW97" s="94">
        <f>'20053b - SO02, SO03 - BEZ...'!J36</f>
        <v>0</v>
      </c>
      <c r="AX97" s="94">
        <f>'20053b - SO02, SO03 - BEZ...'!J37</f>
        <v>0</v>
      </c>
      <c r="AY97" s="94">
        <f>'20053b - SO02, SO03 - BEZ...'!J38</f>
        <v>0</v>
      </c>
      <c r="AZ97" s="94">
        <f>'20053b - SO02, SO03 - BEZ...'!F35</f>
        <v>0</v>
      </c>
      <c r="BA97" s="94">
        <f>'20053b - SO02, SO03 - BEZ...'!F36</f>
        <v>0</v>
      </c>
      <c r="BB97" s="94">
        <f>'20053b - SO02, SO03 - BEZ...'!F37</f>
        <v>0</v>
      </c>
      <c r="BC97" s="94">
        <f>'20053b - SO02, SO03 - BEZ...'!F38</f>
        <v>0</v>
      </c>
      <c r="BD97" s="96">
        <f>'20053b - SO02, SO03 - BEZ...'!F39</f>
        <v>0</v>
      </c>
      <c r="BT97" s="24" t="s">
        <v>89</v>
      </c>
      <c r="BV97" s="24" t="s">
        <v>80</v>
      </c>
      <c r="BW97" s="24" t="s">
        <v>93</v>
      </c>
      <c r="BX97" s="24" t="s">
        <v>84</v>
      </c>
      <c r="CL97" s="24" t="s">
        <v>1</v>
      </c>
    </row>
    <row r="98" spans="1:90" s="2" customFormat="1" ht="30" customHeight="1" x14ac:dyDescent="0.2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0" s="2" customFormat="1" ht="6.95" customHeight="1" x14ac:dyDescent="0.2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20053a - SO - 01 - BYTOVÝ...'!C2" display="/" xr:uid="{00000000-0004-0000-0000-000000000000}"/>
    <hyperlink ref="A97" location="'20053b - SO02, SO03 - BEZ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738"/>
  <sheetViews>
    <sheetView showGridLines="0" tabSelected="1" workbookViewId="0">
      <selection activeCell="F645" sqref="F645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6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90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 x14ac:dyDescent="0.2">
      <c r="B4" s="19"/>
      <c r="D4" s="20" t="s">
        <v>94</v>
      </c>
      <c r="L4" s="19"/>
      <c r="M4" s="97" t="s">
        <v>10</v>
      </c>
      <c r="AT4" s="16" t="s">
        <v>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26" t="s">
        <v>16</v>
      </c>
      <c r="L6" s="19"/>
    </row>
    <row r="7" spans="1:46" s="1" customFormat="1" ht="26.25" customHeight="1" x14ac:dyDescent="0.2">
      <c r="B7" s="19"/>
      <c r="E7" s="237" t="str">
        <f>'Rekapitulace stavby'!K6</f>
        <v>BYTOVÝ DŮM - VYTVOŘENÍ 2 BYTOVÝCH JEDNOTEK PRO IMOBILNÍ SPOLUOBČANY</v>
      </c>
      <c r="F7" s="238"/>
      <c r="G7" s="238"/>
      <c r="H7" s="238"/>
      <c r="L7" s="19"/>
    </row>
    <row r="8" spans="1:46" s="1" customFormat="1" ht="12" customHeight="1" x14ac:dyDescent="0.2">
      <c r="B8" s="19"/>
      <c r="D8" s="26" t="s">
        <v>95</v>
      </c>
      <c r="L8" s="19"/>
    </row>
    <row r="9" spans="1:46" s="2" customFormat="1" ht="23.25" customHeight="1" x14ac:dyDescent="0.2">
      <c r="A9" s="31"/>
      <c r="B9" s="32"/>
      <c r="C9" s="31"/>
      <c r="D9" s="31"/>
      <c r="E9" s="237" t="s">
        <v>96</v>
      </c>
      <c r="F9" s="239"/>
      <c r="G9" s="239"/>
      <c r="H9" s="239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2"/>
      <c r="C10" s="31"/>
      <c r="D10" s="26" t="s">
        <v>97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 x14ac:dyDescent="0.2">
      <c r="A11" s="31"/>
      <c r="B11" s="32"/>
      <c r="C11" s="31"/>
      <c r="D11" s="31"/>
      <c r="E11" s="213" t="s">
        <v>98</v>
      </c>
      <c r="F11" s="239"/>
      <c r="G11" s="239"/>
      <c r="H11" s="239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x14ac:dyDescent="0.2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 x14ac:dyDescent="0.2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15. 12. 2020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 x14ac:dyDescent="0.2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 x14ac:dyDescent="0.2">
      <c r="A17" s="31"/>
      <c r="B17" s="32"/>
      <c r="C17" s="31"/>
      <c r="D17" s="31"/>
      <c r="E17" s="24" t="s">
        <v>26</v>
      </c>
      <c r="F17" s="31"/>
      <c r="G17" s="31"/>
      <c r="H17" s="31"/>
      <c r="I17" s="26" t="s">
        <v>27</v>
      </c>
      <c r="J17" s="24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 x14ac:dyDescent="0.2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 x14ac:dyDescent="0.2">
      <c r="A19" s="31"/>
      <c r="B19" s="32"/>
      <c r="C19" s="31"/>
      <c r="D19" s="26" t="s">
        <v>28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 x14ac:dyDescent="0.2">
      <c r="A20" s="31"/>
      <c r="B20" s="32"/>
      <c r="C20" s="31"/>
      <c r="D20" s="31"/>
      <c r="E20" s="240" t="str">
        <f>'Rekapitulace stavby'!E14</f>
        <v>Vyplň údaj</v>
      </c>
      <c r="F20" s="197"/>
      <c r="G20" s="197"/>
      <c r="H20" s="197"/>
      <c r="I20" s="26" t="s">
        <v>27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 x14ac:dyDescent="0.2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 x14ac:dyDescent="0.2">
      <c r="A22" s="31"/>
      <c r="B22" s="32"/>
      <c r="C22" s="31"/>
      <c r="D22" s="26" t="s">
        <v>30</v>
      </c>
      <c r="E22" s="31"/>
      <c r="F22" s="31"/>
      <c r="G22" s="31"/>
      <c r="H22" s="31"/>
      <c r="I22" s="26" t="s">
        <v>25</v>
      </c>
      <c r="J22" s="24" t="s">
        <v>31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 x14ac:dyDescent="0.2">
      <c r="A23" s="31"/>
      <c r="B23" s="32"/>
      <c r="C23" s="31"/>
      <c r="D23" s="31"/>
      <c r="E23" s="24" t="s">
        <v>32</v>
      </c>
      <c r="F23" s="31"/>
      <c r="G23" s="31"/>
      <c r="H23" s="31"/>
      <c r="I23" s="26" t="s">
        <v>27</v>
      </c>
      <c r="J23" s="24" t="s">
        <v>33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 x14ac:dyDescent="0.2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 x14ac:dyDescent="0.2">
      <c r="A25" s="31"/>
      <c r="B25" s="32"/>
      <c r="C25" s="31"/>
      <c r="D25" s="26" t="s">
        <v>35</v>
      </c>
      <c r="E25" s="31"/>
      <c r="F25" s="31"/>
      <c r="G25" s="31"/>
      <c r="H25" s="31"/>
      <c r="I25" s="26" t="s">
        <v>25</v>
      </c>
      <c r="J25" s="24" t="s">
        <v>31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 x14ac:dyDescent="0.2">
      <c r="A26" s="31"/>
      <c r="B26" s="32"/>
      <c r="C26" s="31"/>
      <c r="D26" s="31"/>
      <c r="E26" s="24" t="s">
        <v>32</v>
      </c>
      <c r="F26" s="31"/>
      <c r="G26" s="31"/>
      <c r="H26" s="31"/>
      <c r="I26" s="26" t="s">
        <v>27</v>
      </c>
      <c r="J26" s="24" t="s">
        <v>33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 x14ac:dyDescent="0.2">
      <c r="A28" s="31"/>
      <c r="B28" s="32"/>
      <c r="C28" s="31"/>
      <c r="D28" s="26" t="s">
        <v>36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 x14ac:dyDescent="0.2">
      <c r="A29" s="98"/>
      <c r="B29" s="99"/>
      <c r="C29" s="98"/>
      <c r="D29" s="98"/>
      <c r="E29" s="202" t="s">
        <v>1</v>
      </c>
      <c r="F29" s="202"/>
      <c r="G29" s="202"/>
      <c r="H29" s="20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 x14ac:dyDescent="0.2">
      <c r="A32" s="31"/>
      <c r="B32" s="32"/>
      <c r="C32" s="31"/>
      <c r="D32" s="101" t="s">
        <v>38</v>
      </c>
      <c r="E32" s="31"/>
      <c r="F32" s="31"/>
      <c r="G32" s="31"/>
      <c r="H32" s="31"/>
      <c r="I32" s="31"/>
      <c r="J32" s="70">
        <f>ROUND(J152,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102" t="s">
        <v>42</v>
      </c>
      <c r="E35" s="26" t="s">
        <v>43</v>
      </c>
      <c r="F35" s="103">
        <f>ROUND((SUM(BE152:BE737)),  2)</f>
        <v>0</v>
      </c>
      <c r="G35" s="31"/>
      <c r="H35" s="31"/>
      <c r="I35" s="104">
        <v>0.21</v>
      </c>
      <c r="J35" s="103">
        <f>ROUND(((SUM(BE152:BE737))*I35),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 x14ac:dyDescent="0.2">
      <c r="A36" s="31"/>
      <c r="B36" s="32"/>
      <c r="C36" s="31"/>
      <c r="D36" s="31"/>
      <c r="E36" s="26" t="s">
        <v>44</v>
      </c>
      <c r="F36" s="103">
        <f>ROUND((SUM(BF152:BF737)),  2)</f>
        <v>0</v>
      </c>
      <c r="G36" s="31"/>
      <c r="H36" s="31"/>
      <c r="I36" s="104">
        <v>0.15</v>
      </c>
      <c r="J36" s="103">
        <f>ROUND(((SUM(BF152:BF737))*I36),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 x14ac:dyDescent="0.2">
      <c r="A37" s="31"/>
      <c r="B37" s="32"/>
      <c r="C37" s="31"/>
      <c r="D37" s="31"/>
      <c r="E37" s="26" t="s">
        <v>45</v>
      </c>
      <c r="F37" s="103">
        <f>ROUND((SUM(BG152:BG737)),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 x14ac:dyDescent="0.2">
      <c r="A38" s="31"/>
      <c r="B38" s="32"/>
      <c r="C38" s="31"/>
      <c r="D38" s="31"/>
      <c r="E38" s="26" t="s">
        <v>46</v>
      </c>
      <c r="F38" s="103">
        <f>ROUND((SUM(BH152:BH737)),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 x14ac:dyDescent="0.2">
      <c r="A39" s="31"/>
      <c r="B39" s="32"/>
      <c r="C39" s="31"/>
      <c r="D39" s="31"/>
      <c r="E39" s="26" t="s">
        <v>47</v>
      </c>
      <c r="F39" s="103">
        <f>ROUND((SUM(BI152:BI737)),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 x14ac:dyDescent="0.2">
      <c r="A41" s="31"/>
      <c r="B41" s="32"/>
      <c r="C41" s="105"/>
      <c r="D41" s="106" t="s">
        <v>48</v>
      </c>
      <c r="E41" s="59"/>
      <c r="F41" s="59"/>
      <c r="G41" s="107" t="s">
        <v>49</v>
      </c>
      <c r="H41" s="108" t="s">
        <v>50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 x14ac:dyDescent="0.2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x14ac:dyDescent="0.2">
      <c r="B51" s="19"/>
      <c r="L51" s="19"/>
    </row>
    <row r="52" spans="1:31" ht="11.25" x14ac:dyDescent="0.2">
      <c r="B52" s="19"/>
      <c r="L52" s="19"/>
    </row>
    <row r="53" spans="1:31" ht="11.25" x14ac:dyDescent="0.2">
      <c r="B53" s="19"/>
      <c r="L53" s="19"/>
    </row>
    <row r="54" spans="1:31" ht="11.25" x14ac:dyDescent="0.2">
      <c r="B54" s="19"/>
      <c r="L54" s="19"/>
    </row>
    <row r="55" spans="1:31" ht="11.25" x14ac:dyDescent="0.2">
      <c r="B55" s="19"/>
      <c r="L55" s="19"/>
    </row>
    <row r="56" spans="1:31" ht="11.25" x14ac:dyDescent="0.2">
      <c r="B56" s="19"/>
      <c r="L56" s="19"/>
    </row>
    <row r="57" spans="1:31" ht="11.25" x14ac:dyDescent="0.2">
      <c r="B57" s="19"/>
      <c r="L57" s="19"/>
    </row>
    <row r="58" spans="1:31" ht="11.25" x14ac:dyDescent="0.2">
      <c r="B58" s="19"/>
      <c r="L58" s="19"/>
    </row>
    <row r="59" spans="1:31" ht="11.25" x14ac:dyDescent="0.2">
      <c r="B59" s="19"/>
      <c r="L59" s="19"/>
    </row>
    <row r="60" spans="1:31" ht="11.25" x14ac:dyDescent="0.2">
      <c r="B60" s="19"/>
      <c r="L60" s="19"/>
    </row>
    <row r="61" spans="1:31" s="2" customFormat="1" ht="12.75" x14ac:dyDescent="0.2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x14ac:dyDescent="0.2">
      <c r="B62" s="19"/>
      <c r="L62" s="19"/>
    </row>
    <row r="63" spans="1:31" ht="11.25" x14ac:dyDescent="0.2">
      <c r="B63" s="19"/>
      <c r="L63" s="19"/>
    </row>
    <row r="64" spans="1:31" ht="11.25" x14ac:dyDescent="0.2">
      <c r="B64" s="19"/>
      <c r="L64" s="19"/>
    </row>
    <row r="65" spans="1:31" s="2" customFormat="1" ht="12.75" x14ac:dyDescent="0.2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x14ac:dyDescent="0.2">
      <c r="B66" s="19"/>
      <c r="L66" s="19"/>
    </row>
    <row r="67" spans="1:31" ht="11.25" x14ac:dyDescent="0.2">
      <c r="B67" s="19"/>
      <c r="L67" s="19"/>
    </row>
    <row r="68" spans="1:31" ht="11.25" x14ac:dyDescent="0.2">
      <c r="B68" s="19"/>
      <c r="L68" s="19"/>
    </row>
    <row r="69" spans="1:31" ht="11.25" x14ac:dyDescent="0.2">
      <c r="B69" s="19"/>
      <c r="L69" s="19"/>
    </row>
    <row r="70" spans="1:31" ht="11.25" x14ac:dyDescent="0.2">
      <c r="B70" s="19"/>
      <c r="L70" s="19"/>
    </row>
    <row r="71" spans="1:31" ht="11.25" x14ac:dyDescent="0.2">
      <c r="B71" s="19"/>
      <c r="L71" s="19"/>
    </row>
    <row r="72" spans="1:31" ht="11.25" x14ac:dyDescent="0.2">
      <c r="B72" s="19"/>
      <c r="L72" s="19"/>
    </row>
    <row r="73" spans="1:31" ht="11.25" x14ac:dyDescent="0.2">
      <c r="B73" s="19"/>
      <c r="L73" s="19"/>
    </row>
    <row r="74" spans="1:31" ht="11.25" x14ac:dyDescent="0.2">
      <c r="B74" s="19"/>
      <c r="L74" s="19"/>
    </row>
    <row r="75" spans="1:31" ht="11.25" x14ac:dyDescent="0.2">
      <c r="B75" s="19"/>
      <c r="L75" s="19"/>
    </row>
    <row r="76" spans="1:31" s="2" customFormat="1" ht="12.75" x14ac:dyDescent="0.2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 x14ac:dyDescent="0.2">
      <c r="A85" s="31"/>
      <c r="B85" s="32"/>
      <c r="C85" s="31"/>
      <c r="D85" s="31"/>
      <c r="E85" s="237" t="str">
        <f>E7</f>
        <v>BYTOVÝ DŮM - VYTVOŘENÍ 2 BYTOVÝCH JEDNOTEK PRO IMOBILNÍ SPOLUOBČANY</v>
      </c>
      <c r="F85" s="238"/>
      <c r="G85" s="238"/>
      <c r="H85" s="23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19"/>
      <c r="C86" s="26" t="s">
        <v>95</v>
      </c>
      <c r="L86" s="19"/>
    </row>
    <row r="87" spans="1:31" s="2" customFormat="1" ht="23.25" customHeight="1" x14ac:dyDescent="0.2">
      <c r="A87" s="31"/>
      <c r="B87" s="32"/>
      <c r="C87" s="31"/>
      <c r="D87" s="31"/>
      <c r="E87" s="237" t="s">
        <v>96</v>
      </c>
      <c r="F87" s="239"/>
      <c r="G87" s="239"/>
      <c r="H87" s="239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 x14ac:dyDescent="0.2">
      <c r="A88" s="31"/>
      <c r="B88" s="32"/>
      <c r="C88" s="26" t="s">
        <v>97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 x14ac:dyDescent="0.2">
      <c r="A89" s="31"/>
      <c r="B89" s="32"/>
      <c r="C89" s="31"/>
      <c r="D89" s="31"/>
      <c r="E89" s="213" t="str">
        <f>E11</f>
        <v xml:space="preserve">20053a - SO - 01 - BYTOVÝ DŮM </v>
      </c>
      <c r="F89" s="239"/>
      <c r="G89" s="239"/>
      <c r="H89" s="239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 x14ac:dyDescent="0.2">
      <c r="A91" s="31"/>
      <c r="B91" s="32"/>
      <c r="C91" s="26" t="s">
        <v>20</v>
      </c>
      <c r="D91" s="31"/>
      <c r="E91" s="31"/>
      <c r="F91" s="24" t="str">
        <f>F14</f>
        <v>Kolín, Tovární 44</v>
      </c>
      <c r="G91" s="31"/>
      <c r="H91" s="31"/>
      <c r="I91" s="26" t="s">
        <v>22</v>
      </c>
      <c r="J91" s="54" t="str">
        <f>IF(J14="","",J14)</f>
        <v>15. 12. 2020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40.15" customHeight="1" x14ac:dyDescent="0.2">
      <c r="A93" s="31"/>
      <c r="B93" s="32"/>
      <c r="C93" s="26" t="s">
        <v>24</v>
      </c>
      <c r="D93" s="31"/>
      <c r="E93" s="31"/>
      <c r="F93" s="24" t="str">
        <f>E17</f>
        <v>Město Kolín, Karlovo nám. 78, Kolín I</v>
      </c>
      <c r="G93" s="31"/>
      <c r="H93" s="31"/>
      <c r="I93" s="26" t="s">
        <v>30</v>
      </c>
      <c r="J93" s="29" t="str">
        <f>E23</f>
        <v>AZ PROJECT spol. s r.o., Plynárenská 830, Kolín IV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40.15" customHeight="1" x14ac:dyDescent="0.2">
      <c r="A94" s="31"/>
      <c r="B94" s="32"/>
      <c r="C94" s="26" t="s">
        <v>28</v>
      </c>
      <c r="D94" s="31"/>
      <c r="E94" s="31"/>
      <c r="F94" s="24" t="str">
        <f>IF(E20="","",E20)</f>
        <v>Vyplň údaj</v>
      </c>
      <c r="G94" s="31"/>
      <c r="H94" s="31"/>
      <c r="I94" s="26" t="s">
        <v>35</v>
      </c>
      <c r="J94" s="29" t="str">
        <f>E26</f>
        <v>AZ PROJECT spol. s r.o., Plynárenská 830, Kolín IV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 x14ac:dyDescent="0.2">
      <c r="A96" s="31"/>
      <c r="B96" s="32"/>
      <c r="C96" s="113" t="s">
        <v>100</v>
      </c>
      <c r="D96" s="105"/>
      <c r="E96" s="105"/>
      <c r="F96" s="105"/>
      <c r="G96" s="105"/>
      <c r="H96" s="105"/>
      <c r="I96" s="105"/>
      <c r="J96" s="114" t="s">
        <v>101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 x14ac:dyDescent="0.2">
      <c r="A98" s="31"/>
      <c r="B98" s="32"/>
      <c r="C98" s="115" t="s">
        <v>102</v>
      </c>
      <c r="D98" s="31"/>
      <c r="E98" s="31"/>
      <c r="F98" s="31"/>
      <c r="G98" s="31"/>
      <c r="H98" s="31"/>
      <c r="I98" s="31"/>
      <c r="J98" s="70">
        <f>J152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103</v>
      </c>
    </row>
    <row r="99" spans="1:47" s="9" customFormat="1" ht="24.95" customHeight="1" x14ac:dyDescent="0.2">
      <c r="B99" s="116"/>
      <c r="D99" s="117" t="s">
        <v>104</v>
      </c>
      <c r="E99" s="118"/>
      <c r="F99" s="118"/>
      <c r="G99" s="118"/>
      <c r="H99" s="118"/>
      <c r="I99" s="118"/>
      <c r="J99" s="119">
        <f>J153</f>
        <v>0</v>
      </c>
      <c r="L99" s="116"/>
    </row>
    <row r="100" spans="1:47" s="10" customFormat="1" ht="19.899999999999999" customHeight="1" x14ac:dyDescent="0.2">
      <c r="B100" s="120"/>
      <c r="D100" s="121" t="s">
        <v>105</v>
      </c>
      <c r="E100" s="122"/>
      <c r="F100" s="122"/>
      <c r="G100" s="122"/>
      <c r="H100" s="122"/>
      <c r="I100" s="122"/>
      <c r="J100" s="123">
        <f>J154</f>
        <v>0</v>
      </c>
      <c r="L100" s="120"/>
    </row>
    <row r="101" spans="1:47" s="10" customFormat="1" ht="19.899999999999999" customHeight="1" x14ac:dyDescent="0.2">
      <c r="B101" s="120"/>
      <c r="D101" s="121" t="s">
        <v>106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 x14ac:dyDescent="0.2">
      <c r="B102" s="120"/>
      <c r="D102" s="121" t="s">
        <v>107</v>
      </c>
      <c r="E102" s="122"/>
      <c r="F102" s="122"/>
      <c r="G102" s="122"/>
      <c r="H102" s="122"/>
      <c r="I102" s="122"/>
      <c r="J102" s="123">
        <f>J202</f>
        <v>0</v>
      </c>
      <c r="L102" s="120"/>
    </row>
    <row r="103" spans="1:47" s="10" customFormat="1" ht="19.899999999999999" customHeight="1" x14ac:dyDescent="0.2">
      <c r="B103" s="120"/>
      <c r="D103" s="121" t="s">
        <v>108</v>
      </c>
      <c r="E103" s="122"/>
      <c r="F103" s="122"/>
      <c r="G103" s="122"/>
      <c r="H103" s="122"/>
      <c r="I103" s="122"/>
      <c r="J103" s="123">
        <f>J234</f>
        <v>0</v>
      </c>
      <c r="L103" s="120"/>
    </row>
    <row r="104" spans="1:47" s="10" customFormat="1" ht="19.899999999999999" customHeight="1" x14ac:dyDescent="0.2">
      <c r="B104" s="120"/>
      <c r="D104" s="121" t="s">
        <v>109</v>
      </c>
      <c r="E104" s="122"/>
      <c r="F104" s="122"/>
      <c r="G104" s="122"/>
      <c r="H104" s="122"/>
      <c r="I104" s="122"/>
      <c r="J104" s="123">
        <f>J250</f>
        <v>0</v>
      </c>
      <c r="L104" s="120"/>
    </row>
    <row r="105" spans="1:47" s="10" customFormat="1" ht="19.899999999999999" customHeight="1" x14ac:dyDescent="0.2">
      <c r="B105" s="120"/>
      <c r="D105" s="121" t="s">
        <v>110</v>
      </c>
      <c r="E105" s="122"/>
      <c r="F105" s="122"/>
      <c r="G105" s="122"/>
      <c r="H105" s="122"/>
      <c r="I105" s="122"/>
      <c r="J105" s="123">
        <f>J308</f>
        <v>0</v>
      </c>
      <c r="L105" s="120"/>
    </row>
    <row r="106" spans="1:47" s="10" customFormat="1" ht="19.899999999999999" customHeight="1" x14ac:dyDescent="0.2">
      <c r="B106" s="120"/>
      <c r="D106" s="121" t="s">
        <v>111</v>
      </c>
      <c r="E106" s="122"/>
      <c r="F106" s="122"/>
      <c r="G106" s="122"/>
      <c r="H106" s="122"/>
      <c r="I106" s="122"/>
      <c r="J106" s="123">
        <f>J401</f>
        <v>0</v>
      </c>
      <c r="L106" s="120"/>
    </row>
    <row r="107" spans="1:47" s="10" customFormat="1" ht="19.899999999999999" customHeight="1" x14ac:dyDescent="0.2">
      <c r="B107" s="120"/>
      <c r="D107" s="121" t="s">
        <v>112</v>
      </c>
      <c r="E107" s="122"/>
      <c r="F107" s="122"/>
      <c r="G107" s="122"/>
      <c r="H107" s="122"/>
      <c r="I107" s="122"/>
      <c r="J107" s="123">
        <f>J414</f>
        <v>0</v>
      </c>
      <c r="L107" s="120"/>
    </row>
    <row r="108" spans="1:47" s="9" customFormat="1" ht="24.95" customHeight="1" x14ac:dyDescent="0.2">
      <c r="B108" s="116"/>
      <c r="D108" s="117" t="s">
        <v>113</v>
      </c>
      <c r="E108" s="118"/>
      <c r="F108" s="118"/>
      <c r="G108" s="118"/>
      <c r="H108" s="118"/>
      <c r="I108" s="118"/>
      <c r="J108" s="119">
        <f>J416</f>
        <v>0</v>
      </c>
      <c r="L108" s="116"/>
    </row>
    <row r="109" spans="1:47" s="10" customFormat="1" ht="19.899999999999999" customHeight="1" x14ac:dyDescent="0.2">
      <c r="B109" s="120"/>
      <c r="D109" s="121" t="s">
        <v>114</v>
      </c>
      <c r="E109" s="122"/>
      <c r="F109" s="122"/>
      <c r="G109" s="122"/>
      <c r="H109" s="122"/>
      <c r="I109" s="122"/>
      <c r="J109" s="123">
        <f>J417</f>
        <v>0</v>
      </c>
      <c r="L109" s="120"/>
    </row>
    <row r="110" spans="1:47" s="10" customFormat="1" ht="19.899999999999999" customHeight="1" x14ac:dyDescent="0.2">
      <c r="B110" s="120"/>
      <c r="D110" s="121" t="s">
        <v>115</v>
      </c>
      <c r="E110" s="122"/>
      <c r="F110" s="122"/>
      <c r="G110" s="122"/>
      <c r="H110" s="122"/>
      <c r="I110" s="122"/>
      <c r="J110" s="123">
        <f>J431</f>
        <v>0</v>
      </c>
      <c r="L110" s="120"/>
    </row>
    <row r="111" spans="1:47" s="10" customFormat="1" ht="19.899999999999999" customHeight="1" x14ac:dyDescent="0.2">
      <c r="B111" s="120"/>
      <c r="D111" s="121" t="s">
        <v>116</v>
      </c>
      <c r="E111" s="122"/>
      <c r="F111" s="122"/>
      <c r="G111" s="122"/>
      <c r="H111" s="122"/>
      <c r="I111" s="122"/>
      <c r="J111" s="123">
        <f>J451</f>
        <v>0</v>
      </c>
      <c r="L111" s="120"/>
    </row>
    <row r="112" spans="1:47" s="10" customFormat="1" ht="19.899999999999999" customHeight="1" x14ac:dyDescent="0.2">
      <c r="B112" s="120"/>
      <c r="D112" s="121" t="s">
        <v>117</v>
      </c>
      <c r="E112" s="122"/>
      <c r="F112" s="122"/>
      <c r="G112" s="122"/>
      <c r="H112" s="122"/>
      <c r="I112" s="122"/>
      <c r="J112" s="123">
        <f>J542</f>
        <v>0</v>
      </c>
      <c r="L112" s="120"/>
    </row>
    <row r="113" spans="2:12" s="10" customFormat="1" ht="19.899999999999999" customHeight="1" x14ac:dyDescent="0.2">
      <c r="B113" s="120"/>
      <c r="D113" s="121" t="s">
        <v>118</v>
      </c>
      <c r="E113" s="122"/>
      <c r="F113" s="122"/>
      <c r="G113" s="122"/>
      <c r="H113" s="122"/>
      <c r="I113" s="122"/>
      <c r="J113" s="123">
        <f>J550</f>
        <v>0</v>
      </c>
      <c r="L113" s="120"/>
    </row>
    <row r="114" spans="2:12" s="10" customFormat="1" ht="19.899999999999999" customHeight="1" x14ac:dyDescent="0.2">
      <c r="B114" s="120"/>
      <c r="D114" s="121" t="s">
        <v>119</v>
      </c>
      <c r="E114" s="122"/>
      <c r="F114" s="122"/>
      <c r="G114" s="122"/>
      <c r="H114" s="122"/>
      <c r="I114" s="122"/>
      <c r="J114" s="123">
        <f>J555</f>
        <v>0</v>
      </c>
      <c r="L114" s="120"/>
    </row>
    <row r="115" spans="2:12" s="10" customFormat="1" ht="19.899999999999999" customHeight="1" x14ac:dyDescent="0.2">
      <c r="B115" s="120"/>
      <c r="D115" s="121" t="s">
        <v>120</v>
      </c>
      <c r="E115" s="122"/>
      <c r="F115" s="122"/>
      <c r="G115" s="122"/>
      <c r="H115" s="122"/>
      <c r="I115" s="122"/>
      <c r="J115" s="123">
        <f>J557</f>
        <v>0</v>
      </c>
      <c r="L115" s="120"/>
    </row>
    <row r="116" spans="2:12" s="10" customFormat="1" ht="19.899999999999999" customHeight="1" x14ac:dyDescent="0.2">
      <c r="B116" s="120"/>
      <c r="D116" s="121" t="s">
        <v>121</v>
      </c>
      <c r="E116" s="122"/>
      <c r="F116" s="122"/>
      <c r="G116" s="122"/>
      <c r="H116" s="122"/>
      <c r="I116" s="122"/>
      <c r="J116" s="123">
        <f>J560</f>
        <v>0</v>
      </c>
      <c r="L116" s="120"/>
    </row>
    <row r="117" spans="2:12" s="10" customFormat="1" ht="19.899999999999999" customHeight="1" x14ac:dyDescent="0.2">
      <c r="B117" s="120"/>
      <c r="D117" s="121" t="s">
        <v>122</v>
      </c>
      <c r="E117" s="122"/>
      <c r="F117" s="122"/>
      <c r="G117" s="122"/>
      <c r="H117" s="122"/>
      <c r="I117" s="122"/>
      <c r="J117" s="123">
        <f>J597</f>
        <v>0</v>
      </c>
      <c r="L117" s="120"/>
    </row>
    <row r="118" spans="2:12" s="10" customFormat="1" ht="19.899999999999999" customHeight="1" x14ac:dyDescent="0.2">
      <c r="B118" s="120"/>
      <c r="D118" s="121" t="s">
        <v>123</v>
      </c>
      <c r="E118" s="122"/>
      <c r="F118" s="122"/>
      <c r="G118" s="122"/>
      <c r="H118" s="122"/>
      <c r="I118" s="122"/>
      <c r="J118" s="123">
        <f>J603</f>
        <v>0</v>
      </c>
      <c r="L118" s="120"/>
    </row>
    <row r="119" spans="2:12" s="10" customFormat="1" ht="14.85" customHeight="1" x14ac:dyDescent="0.2">
      <c r="B119" s="120"/>
      <c r="D119" s="121" t="s">
        <v>124</v>
      </c>
      <c r="E119" s="122"/>
      <c r="F119" s="122"/>
      <c r="G119" s="122"/>
      <c r="H119" s="122"/>
      <c r="I119" s="122"/>
      <c r="J119" s="123">
        <f>J642</f>
        <v>0</v>
      </c>
      <c r="L119" s="120"/>
    </row>
    <row r="120" spans="2:12" s="10" customFormat="1" ht="19.899999999999999" customHeight="1" x14ac:dyDescent="0.2">
      <c r="B120" s="120"/>
      <c r="D120" s="121" t="s">
        <v>125</v>
      </c>
      <c r="E120" s="122"/>
      <c r="F120" s="122"/>
      <c r="G120" s="122"/>
      <c r="H120" s="122"/>
      <c r="I120" s="122"/>
      <c r="J120" s="123">
        <f>J656</f>
        <v>0</v>
      </c>
      <c r="L120" s="120"/>
    </row>
    <row r="121" spans="2:12" s="10" customFormat="1" ht="19.899999999999999" customHeight="1" x14ac:dyDescent="0.2">
      <c r="B121" s="120"/>
      <c r="D121" s="121" t="s">
        <v>126</v>
      </c>
      <c r="E121" s="122"/>
      <c r="F121" s="122"/>
      <c r="G121" s="122"/>
      <c r="H121" s="122"/>
      <c r="I121" s="122"/>
      <c r="J121" s="123">
        <f>J681</f>
        <v>0</v>
      </c>
      <c r="L121" s="120"/>
    </row>
    <row r="122" spans="2:12" s="10" customFormat="1" ht="19.899999999999999" customHeight="1" x14ac:dyDescent="0.2">
      <c r="B122" s="120"/>
      <c r="D122" s="121" t="s">
        <v>127</v>
      </c>
      <c r="E122" s="122"/>
      <c r="F122" s="122"/>
      <c r="G122" s="122"/>
      <c r="H122" s="122"/>
      <c r="I122" s="122"/>
      <c r="J122" s="123">
        <f>J683</f>
        <v>0</v>
      </c>
      <c r="L122" s="120"/>
    </row>
    <row r="123" spans="2:12" s="10" customFormat="1" ht="19.899999999999999" customHeight="1" x14ac:dyDescent="0.2">
      <c r="B123" s="120"/>
      <c r="D123" s="121" t="s">
        <v>128</v>
      </c>
      <c r="E123" s="122"/>
      <c r="F123" s="122"/>
      <c r="G123" s="122"/>
      <c r="H123" s="122"/>
      <c r="I123" s="122"/>
      <c r="J123" s="123">
        <f>J703</f>
        <v>0</v>
      </c>
      <c r="L123" s="120"/>
    </row>
    <row r="124" spans="2:12" s="10" customFormat="1" ht="19.899999999999999" customHeight="1" x14ac:dyDescent="0.2">
      <c r="B124" s="120"/>
      <c r="D124" s="121" t="s">
        <v>129</v>
      </c>
      <c r="E124" s="122"/>
      <c r="F124" s="122"/>
      <c r="G124" s="122"/>
      <c r="H124" s="122"/>
      <c r="I124" s="122"/>
      <c r="J124" s="123">
        <f>J714</f>
        <v>0</v>
      </c>
      <c r="L124" s="120"/>
    </row>
    <row r="125" spans="2:12" s="10" customFormat="1" ht="19.899999999999999" customHeight="1" x14ac:dyDescent="0.2">
      <c r="B125" s="120"/>
      <c r="D125" s="121" t="s">
        <v>130</v>
      </c>
      <c r="E125" s="122"/>
      <c r="F125" s="122"/>
      <c r="G125" s="122"/>
      <c r="H125" s="122"/>
      <c r="I125" s="122"/>
      <c r="J125" s="123">
        <f>J717</f>
        <v>0</v>
      </c>
      <c r="L125" s="120"/>
    </row>
    <row r="126" spans="2:12" s="10" customFormat="1" ht="19.899999999999999" customHeight="1" x14ac:dyDescent="0.2">
      <c r="B126" s="120"/>
      <c r="D126" s="121" t="s">
        <v>131</v>
      </c>
      <c r="E126" s="122"/>
      <c r="F126" s="122"/>
      <c r="G126" s="122"/>
      <c r="H126" s="122"/>
      <c r="I126" s="122"/>
      <c r="J126" s="123">
        <f>J728</f>
        <v>0</v>
      </c>
      <c r="L126" s="120"/>
    </row>
    <row r="127" spans="2:12" s="9" customFormat="1" ht="24.95" customHeight="1" x14ac:dyDescent="0.2">
      <c r="B127" s="116"/>
      <c r="D127" s="117" t="s">
        <v>132</v>
      </c>
      <c r="E127" s="118"/>
      <c r="F127" s="118"/>
      <c r="G127" s="118"/>
      <c r="H127" s="118"/>
      <c r="I127" s="118"/>
      <c r="J127" s="119">
        <f>J731</f>
        <v>0</v>
      </c>
      <c r="L127" s="116"/>
    </row>
    <row r="128" spans="2:12" s="10" customFormat="1" ht="19.899999999999999" customHeight="1" x14ac:dyDescent="0.2">
      <c r="B128" s="120"/>
      <c r="D128" s="121" t="s">
        <v>133</v>
      </c>
      <c r="E128" s="122"/>
      <c r="F128" s="122"/>
      <c r="G128" s="122"/>
      <c r="H128" s="122"/>
      <c r="I128" s="122"/>
      <c r="J128" s="123">
        <f>J732</f>
        <v>0</v>
      </c>
      <c r="L128" s="120"/>
    </row>
    <row r="129" spans="1:31" s="10" customFormat="1" ht="19.899999999999999" customHeight="1" x14ac:dyDescent="0.2">
      <c r="B129" s="120"/>
      <c r="D129" s="121" t="s">
        <v>134</v>
      </c>
      <c r="E129" s="122"/>
      <c r="F129" s="122"/>
      <c r="G129" s="122"/>
      <c r="H129" s="122"/>
      <c r="I129" s="122"/>
      <c r="J129" s="123">
        <f>J734</f>
        <v>0</v>
      </c>
      <c r="L129" s="120"/>
    </row>
    <row r="130" spans="1:31" s="10" customFormat="1" ht="19.899999999999999" customHeight="1" x14ac:dyDescent="0.2">
      <c r="B130" s="120"/>
      <c r="D130" s="121" t="s">
        <v>135</v>
      </c>
      <c r="E130" s="122"/>
      <c r="F130" s="122"/>
      <c r="G130" s="122"/>
      <c r="H130" s="122"/>
      <c r="I130" s="122"/>
      <c r="J130" s="123">
        <f>J736</f>
        <v>0</v>
      </c>
      <c r="L130" s="120"/>
    </row>
    <row r="131" spans="1:31" s="2" customFormat="1" ht="21.75" customHeight="1" x14ac:dyDescent="0.2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31" s="2" customFormat="1" ht="6.95" customHeight="1" x14ac:dyDescent="0.2">
      <c r="A132" s="31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6" spans="1:31" s="2" customFormat="1" ht="6.95" customHeight="1" x14ac:dyDescent="0.2">
      <c r="A136" s="31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31" s="2" customFormat="1" ht="24.95" customHeight="1" x14ac:dyDescent="0.2">
      <c r="A137" s="31"/>
      <c r="B137" s="32"/>
      <c r="C137" s="20" t="s">
        <v>136</v>
      </c>
      <c r="D137" s="31"/>
      <c r="E137" s="31"/>
      <c r="F137" s="31"/>
      <c r="G137" s="31"/>
      <c r="H137" s="31"/>
      <c r="I137" s="31"/>
      <c r="J137" s="31"/>
      <c r="K137" s="31"/>
      <c r="L137" s="4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31" s="2" customFormat="1" ht="6.95" customHeight="1" x14ac:dyDescent="0.2">
      <c r="A138" s="31"/>
      <c r="B138" s="32"/>
      <c r="C138" s="31"/>
      <c r="D138" s="31"/>
      <c r="E138" s="31"/>
      <c r="F138" s="31"/>
      <c r="G138" s="31"/>
      <c r="H138" s="31"/>
      <c r="I138" s="31"/>
      <c r="J138" s="31"/>
      <c r="K138" s="31"/>
      <c r="L138" s="4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31" s="2" customFormat="1" ht="12" customHeight="1" x14ac:dyDescent="0.2">
      <c r="A139" s="31"/>
      <c r="B139" s="32"/>
      <c r="C139" s="26" t="s">
        <v>16</v>
      </c>
      <c r="D139" s="31"/>
      <c r="E139" s="31"/>
      <c r="F139" s="31"/>
      <c r="G139" s="31"/>
      <c r="H139" s="31"/>
      <c r="I139" s="31"/>
      <c r="J139" s="31"/>
      <c r="K139" s="31"/>
      <c r="L139" s="4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31" s="2" customFormat="1" ht="26.25" customHeight="1" x14ac:dyDescent="0.2">
      <c r="A140" s="31"/>
      <c r="B140" s="32"/>
      <c r="C140" s="31"/>
      <c r="D140" s="31"/>
      <c r="E140" s="237" t="str">
        <f>E7</f>
        <v>BYTOVÝ DŮM - VYTVOŘENÍ 2 BYTOVÝCH JEDNOTEK PRO IMOBILNÍ SPOLUOBČANY</v>
      </c>
      <c r="F140" s="238"/>
      <c r="G140" s="238"/>
      <c r="H140" s="238"/>
      <c r="I140" s="31"/>
      <c r="J140" s="31"/>
      <c r="K140" s="31"/>
      <c r="L140" s="4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31" s="1" customFormat="1" ht="12" customHeight="1" x14ac:dyDescent="0.2">
      <c r="B141" s="19"/>
      <c r="C141" s="26" t="s">
        <v>95</v>
      </c>
      <c r="L141" s="19"/>
    </row>
    <row r="142" spans="1:31" s="2" customFormat="1" ht="23.25" customHeight="1" x14ac:dyDescent="0.2">
      <c r="A142" s="31"/>
      <c r="B142" s="32"/>
      <c r="C142" s="31"/>
      <c r="D142" s="31"/>
      <c r="E142" s="237" t="s">
        <v>96</v>
      </c>
      <c r="F142" s="239"/>
      <c r="G142" s="239"/>
      <c r="H142" s="239"/>
      <c r="I142" s="31"/>
      <c r="J142" s="31"/>
      <c r="K142" s="31"/>
      <c r="L142" s="4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  <row r="143" spans="1:31" s="2" customFormat="1" ht="12" customHeight="1" x14ac:dyDescent="0.2">
      <c r="A143" s="31"/>
      <c r="B143" s="32"/>
      <c r="C143" s="26" t="s">
        <v>97</v>
      </c>
      <c r="D143" s="31"/>
      <c r="E143" s="31"/>
      <c r="F143" s="31"/>
      <c r="G143" s="31"/>
      <c r="H143" s="31"/>
      <c r="I143" s="31"/>
      <c r="J143" s="31"/>
      <c r="K143" s="31"/>
      <c r="L143" s="4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  <row r="144" spans="1:31" s="2" customFormat="1" ht="16.5" customHeight="1" x14ac:dyDescent="0.2">
      <c r="A144" s="31"/>
      <c r="B144" s="32"/>
      <c r="C144" s="31"/>
      <c r="D144" s="31"/>
      <c r="E144" s="213" t="str">
        <f>E11</f>
        <v xml:space="preserve">20053a - SO - 01 - BYTOVÝ DŮM </v>
      </c>
      <c r="F144" s="239"/>
      <c r="G144" s="239"/>
      <c r="H144" s="239"/>
      <c r="I144" s="31"/>
      <c r="J144" s="31"/>
      <c r="K144" s="31"/>
      <c r="L144" s="4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  <row r="145" spans="1:65" s="2" customFormat="1" ht="6.95" customHeight="1" x14ac:dyDescent="0.2">
      <c r="A145" s="31"/>
      <c r="B145" s="32"/>
      <c r="C145" s="31"/>
      <c r="D145" s="31"/>
      <c r="E145" s="31"/>
      <c r="F145" s="31"/>
      <c r="G145" s="31"/>
      <c r="H145" s="31"/>
      <c r="I145" s="31"/>
      <c r="J145" s="31"/>
      <c r="K145" s="31"/>
      <c r="L145" s="4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  <row r="146" spans="1:65" s="2" customFormat="1" ht="12" customHeight="1" x14ac:dyDescent="0.2">
      <c r="A146" s="31"/>
      <c r="B146" s="32"/>
      <c r="C146" s="26" t="s">
        <v>20</v>
      </c>
      <c r="D146" s="31"/>
      <c r="E146" s="31"/>
      <c r="F146" s="24" t="str">
        <f>F14</f>
        <v>Kolín, Tovární 44</v>
      </c>
      <c r="G146" s="31"/>
      <c r="H146" s="31"/>
      <c r="I146" s="26" t="s">
        <v>22</v>
      </c>
      <c r="J146" s="54" t="str">
        <f>IF(J14="","",J14)</f>
        <v>15. 12. 2020</v>
      </c>
      <c r="K146" s="31"/>
      <c r="L146" s="4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  <row r="147" spans="1:65" s="2" customFormat="1" ht="6.95" customHeight="1" x14ac:dyDescent="0.2">
      <c r="A147" s="31"/>
      <c r="B147" s="32"/>
      <c r="C147" s="31"/>
      <c r="D147" s="31"/>
      <c r="E147" s="31"/>
      <c r="F147" s="31"/>
      <c r="G147" s="31"/>
      <c r="H147" s="31"/>
      <c r="I147" s="31"/>
      <c r="J147" s="31"/>
      <c r="K147" s="31"/>
      <c r="L147" s="4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  <row r="148" spans="1:65" s="2" customFormat="1" ht="40.15" customHeight="1" x14ac:dyDescent="0.2">
      <c r="A148" s="31"/>
      <c r="B148" s="32"/>
      <c r="C148" s="26" t="s">
        <v>24</v>
      </c>
      <c r="D148" s="31"/>
      <c r="E148" s="31"/>
      <c r="F148" s="24" t="str">
        <f>E17</f>
        <v>Město Kolín, Karlovo nám. 78, Kolín I</v>
      </c>
      <c r="G148" s="31"/>
      <c r="H148" s="31"/>
      <c r="I148" s="26" t="s">
        <v>30</v>
      </c>
      <c r="J148" s="29" t="str">
        <f>E23</f>
        <v>AZ PROJECT spol. s r.o., Plynárenská 830, Kolín IV</v>
      </c>
      <c r="K148" s="31"/>
      <c r="L148" s="4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  <row r="149" spans="1:65" s="2" customFormat="1" ht="40.15" customHeight="1" x14ac:dyDescent="0.2">
      <c r="A149" s="31"/>
      <c r="B149" s="32"/>
      <c r="C149" s="26" t="s">
        <v>28</v>
      </c>
      <c r="D149" s="31"/>
      <c r="E149" s="31"/>
      <c r="F149" s="24" t="str">
        <f>IF(E20="","",E20)</f>
        <v>Vyplň údaj</v>
      </c>
      <c r="G149" s="31"/>
      <c r="H149" s="31"/>
      <c r="I149" s="26" t="s">
        <v>35</v>
      </c>
      <c r="J149" s="29" t="str">
        <f>E26</f>
        <v>AZ PROJECT spol. s r.o., Plynárenská 830, Kolín IV</v>
      </c>
      <c r="K149" s="31"/>
      <c r="L149" s="4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  <row r="150" spans="1:65" s="2" customFormat="1" ht="10.35" customHeight="1" x14ac:dyDescent="0.2">
      <c r="A150" s="31"/>
      <c r="B150" s="32"/>
      <c r="C150" s="31"/>
      <c r="D150" s="31"/>
      <c r="E150" s="31"/>
      <c r="F150" s="31"/>
      <c r="G150" s="31"/>
      <c r="H150" s="31"/>
      <c r="I150" s="31"/>
      <c r="J150" s="31"/>
      <c r="K150" s="31"/>
      <c r="L150" s="4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</row>
    <row r="151" spans="1:65" s="11" customFormat="1" ht="29.25" customHeight="1" x14ac:dyDescent="0.2">
      <c r="A151" s="124"/>
      <c r="B151" s="125"/>
      <c r="C151" s="126" t="s">
        <v>137</v>
      </c>
      <c r="D151" s="127" t="s">
        <v>63</v>
      </c>
      <c r="E151" s="127" t="s">
        <v>59</v>
      </c>
      <c r="F151" s="127" t="s">
        <v>60</v>
      </c>
      <c r="G151" s="127" t="s">
        <v>138</v>
      </c>
      <c r="H151" s="127" t="s">
        <v>139</v>
      </c>
      <c r="I151" s="127" t="s">
        <v>140</v>
      </c>
      <c r="J151" s="127" t="s">
        <v>101</v>
      </c>
      <c r="K151" s="128" t="s">
        <v>141</v>
      </c>
      <c r="L151" s="129"/>
      <c r="M151" s="61" t="s">
        <v>1</v>
      </c>
      <c r="N151" s="62" t="s">
        <v>42</v>
      </c>
      <c r="O151" s="62" t="s">
        <v>142</v>
      </c>
      <c r="P151" s="62" t="s">
        <v>143</v>
      </c>
      <c r="Q151" s="62" t="s">
        <v>144</v>
      </c>
      <c r="R151" s="62" t="s">
        <v>145</v>
      </c>
      <c r="S151" s="62" t="s">
        <v>146</v>
      </c>
      <c r="T151" s="63" t="s">
        <v>147</v>
      </c>
      <c r="U151" s="124"/>
      <c r="V151" s="124"/>
      <c r="W151" s="124"/>
      <c r="X151" s="124"/>
      <c r="Y151" s="124"/>
      <c r="Z151" s="124"/>
      <c r="AA151" s="124"/>
      <c r="AB151" s="124"/>
      <c r="AC151" s="124"/>
      <c r="AD151" s="124"/>
      <c r="AE151" s="124"/>
    </row>
    <row r="152" spans="1:65" s="2" customFormat="1" ht="22.9" customHeight="1" x14ac:dyDescent="0.25">
      <c r="A152" s="31"/>
      <c r="B152" s="32"/>
      <c r="C152" s="68" t="s">
        <v>148</v>
      </c>
      <c r="D152" s="31"/>
      <c r="E152" s="31"/>
      <c r="F152" s="31"/>
      <c r="G152" s="31"/>
      <c r="H152" s="31"/>
      <c r="I152" s="31"/>
      <c r="J152" s="130">
        <f>BK152</f>
        <v>0</v>
      </c>
      <c r="K152" s="31"/>
      <c r="L152" s="32"/>
      <c r="M152" s="64"/>
      <c r="N152" s="55"/>
      <c r="O152" s="65"/>
      <c r="P152" s="131">
        <f>P153+P416+P731</f>
        <v>0</v>
      </c>
      <c r="Q152" s="65"/>
      <c r="R152" s="131">
        <f>R153+R416+R731</f>
        <v>178.50273194999997</v>
      </c>
      <c r="S152" s="65"/>
      <c r="T152" s="132">
        <f>T153+T416+T731</f>
        <v>199.38207849999998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77</v>
      </c>
      <c r="AU152" s="16" t="s">
        <v>103</v>
      </c>
      <c r="BK152" s="133">
        <f>BK153+BK416+BK731</f>
        <v>0</v>
      </c>
    </row>
    <row r="153" spans="1:65" s="12" customFormat="1" ht="25.9" customHeight="1" x14ac:dyDescent="0.2">
      <c r="B153" s="134"/>
      <c r="D153" s="135" t="s">
        <v>77</v>
      </c>
      <c r="E153" s="136" t="s">
        <v>149</v>
      </c>
      <c r="F153" s="136" t="s">
        <v>150</v>
      </c>
      <c r="I153" s="137"/>
      <c r="J153" s="138">
        <f>BK153</f>
        <v>0</v>
      </c>
      <c r="L153" s="134"/>
      <c r="M153" s="139"/>
      <c r="N153" s="140"/>
      <c r="O153" s="140"/>
      <c r="P153" s="141">
        <f>P154+P169+P202+P234+P250+P308+P401+P414</f>
        <v>0</v>
      </c>
      <c r="Q153" s="140"/>
      <c r="R153" s="141">
        <f>R154+R169+R202+R234+R250+R308+R401+R414</f>
        <v>167.84707304999998</v>
      </c>
      <c r="S153" s="140"/>
      <c r="T153" s="142">
        <f>T154+T169+T202+T234+T250+T308+T401+T414</f>
        <v>193.35956299999998</v>
      </c>
      <c r="AR153" s="135" t="s">
        <v>83</v>
      </c>
      <c r="AT153" s="143" t="s">
        <v>77</v>
      </c>
      <c r="AU153" s="143" t="s">
        <v>78</v>
      </c>
      <c r="AY153" s="135" t="s">
        <v>151</v>
      </c>
      <c r="BK153" s="144">
        <f>BK154+BK169+BK202+BK234+BK250+BK308+BK401+BK414</f>
        <v>0</v>
      </c>
    </row>
    <row r="154" spans="1:65" s="12" customFormat="1" ht="22.9" customHeight="1" x14ac:dyDescent="0.2">
      <c r="B154" s="134"/>
      <c r="D154" s="135" t="s">
        <v>77</v>
      </c>
      <c r="E154" s="145" t="s">
        <v>83</v>
      </c>
      <c r="F154" s="145" t="s">
        <v>152</v>
      </c>
      <c r="I154" s="137"/>
      <c r="J154" s="146">
        <f>BK154</f>
        <v>0</v>
      </c>
      <c r="L154" s="134"/>
      <c r="M154" s="139"/>
      <c r="N154" s="140"/>
      <c r="O154" s="140"/>
      <c r="P154" s="141">
        <f>SUM(P155:P168)</f>
        <v>0</v>
      </c>
      <c r="Q154" s="140"/>
      <c r="R154" s="141">
        <f>SUM(R155:R168)</f>
        <v>0</v>
      </c>
      <c r="S154" s="140"/>
      <c r="T154" s="142">
        <f>SUM(T155:T168)</f>
        <v>0</v>
      </c>
      <c r="AR154" s="135" t="s">
        <v>83</v>
      </c>
      <c r="AT154" s="143" t="s">
        <v>77</v>
      </c>
      <c r="AU154" s="143" t="s">
        <v>83</v>
      </c>
      <c r="AY154" s="135" t="s">
        <v>151</v>
      </c>
      <c r="BK154" s="144">
        <f>SUM(BK155:BK168)</f>
        <v>0</v>
      </c>
    </row>
    <row r="155" spans="1:65" s="2" customFormat="1" ht="24" x14ac:dyDescent="0.2">
      <c r="A155" s="31"/>
      <c r="B155" s="147"/>
      <c r="C155" s="148" t="s">
        <v>83</v>
      </c>
      <c r="D155" s="148" t="s">
        <v>153</v>
      </c>
      <c r="E155" s="149" t="s">
        <v>154</v>
      </c>
      <c r="F155" s="150" t="s">
        <v>155</v>
      </c>
      <c r="G155" s="151" t="s">
        <v>156</v>
      </c>
      <c r="H155" s="152">
        <v>1.694</v>
      </c>
      <c r="I155" s="153"/>
      <c r="J155" s="154">
        <f>ROUND(I155*H155,2)</f>
        <v>0</v>
      </c>
      <c r="K155" s="150" t="s">
        <v>157</v>
      </c>
      <c r="L155" s="32"/>
      <c r="M155" s="155" t="s">
        <v>1</v>
      </c>
      <c r="N155" s="156" t="s">
        <v>44</v>
      </c>
      <c r="O155" s="57"/>
      <c r="P155" s="157">
        <f>O155*H155</f>
        <v>0</v>
      </c>
      <c r="Q155" s="157">
        <v>0</v>
      </c>
      <c r="R155" s="157">
        <f>Q155*H155</f>
        <v>0</v>
      </c>
      <c r="S155" s="157">
        <v>0</v>
      </c>
      <c r="T155" s="15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9" t="s">
        <v>158</v>
      </c>
      <c r="AT155" s="159" t="s">
        <v>153</v>
      </c>
      <c r="AU155" s="159" t="s">
        <v>89</v>
      </c>
      <c r="AY155" s="16" t="s">
        <v>151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6" t="s">
        <v>89</v>
      </c>
      <c r="BK155" s="160">
        <f>ROUND(I155*H155,2)</f>
        <v>0</v>
      </c>
      <c r="BL155" s="16" t="s">
        <v>158</v>
      </c>
      <c r="BM155" s="159" t="s">
        <v>159</v>
      </c>
    </row>
    <row r="156" spans="1:65" s="13" customFormat="1" ht="11.25" x14ac:dyDescent="0.2">
      <c r="B156" s="161"/>
      <c r="D156" s="162" t="s">
        <v>160</v>
      </c>
      <c r="E156" s="163" t="s">
        <v>1</v>
      </c>
      <c r="F156" s="164" t="s">
        <v>161</v>
      </c>
      <c r="H156" s="165">
        <v>0.93100000000000005</v>
      </c>
      <c r="I156" s="166"/>
      <c r="L156" s="161"/>
      <c r="M156" s="167"/>
      <c r="N156" s="168"/>
      <c r="O156" s="168"/>
      <c r="P156" s="168"/>
      <c r="Q156" s="168"/>
      <c r="R156" s="168"/>
      <c r="S156" s="168"/>
      <c r="T156" s="169"/>
      <c r="AT156" s="163" t="s">
        <v>160</v>
      </c>
      <c r="AU156" s="163" t="s">
        <v>89</v>
      </c>
      <c r="AV156" s="13" t="s">
        <v>89</v>
      </c>
      <c r="AW156" s="13" t="s">
        <v>34</v>
      </c>
      <c r="AX156" s="13" t="s">
        <v>78</v>
      </c>
      <c r="AY156" s="163" t="s">
        <v>151</v>
      </c>
    </row>
    <row r="157" spans="1:65" s="13" customFormat="1" ht="11.25" x14ac:dyDescent="0.2">
      <c r="B157" s="161"/>
      <c r="D157" s="162" t="s">
        <v>160</v>
      </c>
      <c r="E157" s="163" t="s">
        <v>1</v>
      </c>
      <c r="F157" s="164" t="s">
        <v>162</v>
      </c>
      <c r="H157" s="165">
        <v>0.76300000000000001</v>
      </c>
      <c r="I157" s="166"/>
      <c r="L157" s="161"/>
      <c r="M157" s="167"/>
      <c r="N157" s="168"/>
      <c r="O157" s="168"/>
      <c r="P157" s="168"/>
      <c r="Q157" s="168"/>
      <c r="R157" s="168"/>
      <c r="S157" s="168"/>
      <c r="T157" s="169"/>
      <c r="AT157" s="163" t="s">
        <v>160</v>
      </c>
      <c r="AU157" s="163" t="s">
        <v>89</v>
      </c>
      <c r="AV157" s="13" t="s">
        <v>89</v>
      </c>
      <c r="AW157" s="13" t="s">
        <v>34</v>
      </c>
      <c r="AX157" s="13" t="s">
        <v>78</v>
      </c>
      <c r="AY157" s="163" t="s">
        <v>151</v>
      </c>
    </row>
    <row r="158" spans="1:65" s="14" customFormat="1" ht="11.25" x14ac:dyDescent="0.2">
      <c r="B158" s="170"/>
      <c r="D158" s="162" t="s">
        <v>160</v>
      </c>
      <c r="E158" s="171" t="s">
        <v>1</v>
      </c>
      <c r="F158" s="172" t="s">
        <v>163</v>
      </c>
      <c r="H158" s="173">
        <v>1.694</v>
      </c>
      <c r="I158" s="174"/>
      <c r="L158" s="170"/>
      <c r="M158" s="175"/>
      <c r="N158" s="176"/>
      <c r="O158" s="176"/>
      <c r="P158" s="176"/>
      <c r="Q158" s="176"/>
      <c r="R158" s="176"/>
      <c r="S158" s="176"/>
      <c r="T158" s="177"/>
      <c r="AT158" s="171" t="s">
        <v>160</v>
      </c>
      <c r="AU158" s="171" t="s">
        <v>89</v>
      </c>
      <c r="AV158" s="14" t="s">
        <v>158</v>
      </c>
      <c r="AW158" s="14" t="s">
        <v>34</v>
      </c>
      <c r="AX158" s="14" t="s">
        <v>83</v>
      </c>
      <c r="AY158" s="171" t="s">
        <v>151</v>
      </c>
    </row>
    <row r="159" spans="1:65" s="2" customFormat="1" ht="33" customHeight="1" x14ac:dyDescent="0.2">
      <c r="A159" s="31"/>
      <c r="B159" s="147"/>
      <c r="C159" s="148" t="s">
        <v>89</v>
      </c>
      <c r="D159" s="148" t="s">
        <v>153</v>
      </c>
      <c r="E159" s="149" t="s">
        <v>164</v>
      </c>
      <c r="F159" s="150" t="s">
        <v>165</v>
      </c>
      <c r="G159" s="151" t="s">
        <v>156</v>
      </c>
      <c r="H159" s="152">
        <v>4.9980000000000002</v>
      </c>
      <c r="I159" s="153"/>
      <c r="J159" s="154">
        <f>ROUND(I159*H159,2)</f>
        <v>0</v>
      </c>
      <c r="K159" s="150" t="s">
        <v>157</v>
      </c>
      <c r="L159" s="32"/>
      <c r="M159" s="155" t="s">
        <v>1</v>
      </c>
      <c r="N159" s="156" t="s">
        <v>44</v>
      </c>
      <c r="O159" s="57"/>
      <c r="P159" s="157">
        <f>O159*H159</f>
        <v>0</v>
      </c>
      <c r="Q159" s="157">
        <v>0</v>
      </c>
      <c r="R159" s="157">
        <f>Q159*H159</f>
        <v>0</v>
      </c>
      <c r="S159" s="157">
        <v>0</v>
      </c>
      <c r="T159" s="15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9" t="s">
        <v>158</v>
      </c>
      <c r="AT159" s="159" t="s">
        <v>153</v>
      </c>
      <c r="AU159" s="159" t="s">
        <v>89</v>
      </c>
      <c r="AY159" s="16" t="s">
        <v>151</v>
      </c>
      <c r="BE159" s="160">
        <f>IF(N159="základní",J159,0)</f>
        <v>0</v>
      </c>
      <c r="BF159" s="160">
        <f>IF(N159="snížená",J159,0)</f>
        <v>0</v>
      </c>
      <c r="BG159" s="160">
        <f>IF(N159="zákl. přenesená",J159,0)</f>
        <v>0</v>
      </c>
      <c r="BH159" s="160">
        <f>IF(N159="sníž. přenesená",J159,0)</f>
        <v>0</v>
      </c>
      <c r="BI159" s="160">
        <f>IF(N159="nulová",J159,0)</f>
        <v>0</v>
      </c>
      <c r="BJ159" s="16" t="s">
        <v>89</v>
      </c>
      <c r="BK159" s="160">
        <f>ROUND(I159*H159,2)</f>
        <v>0</v>
      </c>
      <c r="BL159" s="16" t="s">
        <v>158</v>
      </c>
      <c r="BM159" s="159" t="s">
        <v>166</v>
      </c>
    </row>
    <row r="160" spans="1:65" s="13" customFormat="1" ht="11.25" x14ac:dyDescent="0.2">
      <c r="B160" s="161"/>
      <c r="D160" s="162" t="s">
        <v>160</v>
      </c>
      <c r="E160" s="163" t="s">
        <v>1</v>
      </c>
      <c r="F160" s="164" t="s">
        <v>167</v>
      </c>
      <c r="H160" s="165">
        <v>0.79800000000000004</v>
      </c>
      <c r="I160" s="166"/>
      <c r="L160" s="161"/>
      <c r="M160" s="167"/>
      <c r="N160" s="168"/>
      <c r="O160" s="168"/>
      <c r="P160" s="168"/>
      <c r="Q160" s="168"/>
      <c r="R160" s="168"/>
      <c r="S160" s="168"/>
      <c r="T160" s="169"/>
      <c r="AT160" s="163" t="s">
        <v>160</v>
      </c>
      <c r="AU160" s="163" t="s">
        <v>89</v>
      </c>
      <c r="AV160" s="13" t="s">
        <v>89</v>
      </c>
      <c r="AW160" s="13" t="s">
        <v>34</v>
      </c>
      <c r="AX160" s="13" t="s">
        <v>78</v>
      </c>
      <c r="AY160" s="163" t="s">
        <v>151</v>
      </c>
    </row>
    <row r="161" spans="1:65" s="13" customFormat="1" ht="11.25" x14ac:dyDescent="0.2">
      <c r="B161" s="161"/>
      <c r="D161" s="162" t="s">
        <v>160</v>
      </c>
      <c r="E161" s="163" t="s">
        <v>1</v>
      </c>
      <c r="F161" s="164" t="s">
        <v>168</v>
      </c>
      <c r="H161" s="165">
        <v>4.2</v>
      </c>
      <c r="I161" s="166"/>
      <c r="L161" s="161"/>
      <c r="M161" s="167"/>
      <c r="N161" s="168"/>
      <c r="O161" s="168"/>
      <c r="P161" s="168"/>
      <c r="Q161" s="168"/>
      <c r="R161" s="168"/>
      <c r="S161" s="168"/>
      <c r="T161" s="169"/>
      <c r="AT161" s="163" t="s">
        <v>160</v>
      </c>
      <c r="AU161" s="163" t="s">
        <v>89</v>
      </c>
      <c r="AV161" s="13" t="s">
        <v>89</v>
      </c>
      <c r="AW161" s="13" t="s">
        <v>34</v>
      </c>
      <c r="AX161" s="13" t="s">
        <v>78</v>
      </c>
      <c r="AY161" s="163" t="s">
        <v>151</v>
      </c>
    </row>
    <row r="162" spans="1:65" s="14" customFormat="1" ht="11.25" x14ac:dyDescent="0.2">
      <c r="B162" s="170"/>
      <c r="D162" s="162" t="s">
        <v>160</v>
      </c>
      <c r="E162" s="171" t="s">
        <v>1</v>
      </c>
      <c r="F162" s="172" t="s">
        <v>163</v>
      </c>
      <c r="H162" s="173">
        <v>4.9980000000000002</v>
      </c>
      <c r="I162" s="174"/>
      <c r="L162" s="170"/>
      <c r="M162" s="175"/>
      <c r="N162" s="176"/>
      <c r="O162" s="176"/>
      <c r="P162" s="176"/>
      <c r="Q162" s="176"/>
      <c r="R162" s="176"/>
      <c r="S162" s="176"/>
      <c r="T162" s="177"/>
      <c r="AT162" s="171" t="s">
        <v>160</v>
      </c>
      <c r="AU162" s="171" t="s">
        <v>89</v>
      </c>
      <c r="AV162" s="14" t="s">
        <v>158</v>
      </c>
      <c r="AW162" s="14" t="s">
        <v>34</v>
      </c>
      <c r="AX162" s="14" t="s">
        <v>83</v>
      </c>
      <c r="AY162" s="171" t="s">
        <v>151</v>
      </c>
    </row>
    <row r="163" spans="1:65" s="2" customFormat="1" ht="24" x14ac:dyDescent="0.2">
      <c r="A163" s="31"/>
      <c r="B163" s="147"/>
      <c r="C163" s="148" t="s">
        <v>169</v>
      </c>
      <c r="D163" s="148" t="s">
        <v>153</v>
      </c>
      <c r="E163" s="149" t="s">
        <v>170</v>
      </c>
      <c r="F163" s="150" t="s">
        <v>171</v>
      </c>
      <c r="G163" s="151" t="s">
        <v>156</v>
      </c>
      <c r="H163" s="152">
        <v>6.6920000000000002</v>
      </c>
      <c r="I163" s="153"/>
      <c r="J163" s="154">
        <f>ROUND(I163*H163,2)</f>
        <v>0</v>
      </c>
      <c r="K163" s="150" t="s">
        <v>157</v>
      </c>
      <c r="L163" s="32"/>
      <c r="M163" s="155" t="s">
        <v>1</v>
      </c>
      <c r="N163" s="156" t="s">
        <v>44</v>
      </c>
      <c r="O163" s="57"/>
      <c r="P163" s="157">
        <f>O163*H163</f>
        <v>0</v>
      </c>
      <c r="Q163" s="157">
        <v>0</v>
      </c>
      <c r="R163" s="157">
        <f>Q163*H163</f>
        <v>0</v>
      </c>
      <c r="S163" s="157">
        <v>0</v>
      </c>
      <c r="T163" s="15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9" t="s">
        <v>158</v>
      </c>
      <c r="AT163" s="159" t="s">
        <v>153</v>
      </c>
      <c r="AU163" s="159" t="s">
        <v>89</v>
      </c>
      <c r="AY163" s="16" t="s">
        <v>151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6" t="s">
        <v>89</v>
      </c>
      <c r="BK163" s="160">
        <f>ROUND(I163*H163,2)</f>
        <v>0</v>
      </c>
      <c r="BL163" s="16" t="s">
        <v>158</v>
      </c>
      <c r="BM163" s="159" t="s">
        <v>172</v>
      </c>
    </row>
    <row r="164" spans="1:65" s="13" customFormat="1" ht="11.25" x14ac:dyDescent="0.2">
      <c r="B164" s="161"/>
      <c r="D164" s="162" t="s">
        <v>160</v>
      </c>
      <c r="E164" s="163" t="s">
        <v>1</v>
      </c>
      <c r="F164" s="164" t="s">
        <v>173</v>
      </c>
      <c r="H164" s="165">
        <v>6.6920000000000002</v>
      </c>
      <c r="I164" s="166"/>
      <c r="L164" s="161"/>
      <c r="M164" s="167"/>
      <c r="N164" s="168"/>
      <c r="O164" s="168"/>
      <c r="P164" s="168"/>
      <c r="Q164" s="168"/>
      <c r="R164" s="168"/>
      <c r="S164" s="168"/>
      <c r="T164" s="169"/>
      <c r="AT164" s="163" t="s">
        <v>160</v>
      </c>
      <c r="AU164" s="163" t="s">
        <v>89</v>
      </c>
      <c r="AV164" s="13" t="s">
        <v>89</v>
      </c>
      <c r="AW164" s="13" t="s">
        <v>34</v>
      </c>
      <c r="AX164" s="13" t="s">
        <v>83</v>
      </c>
      <c r="AY164" s="163" t="s">
        <v>151</v>
      </c>
    </row>
    <row r="165" spans="1:65" s="2" customFormat="1" ht="33" customHeight="1" x14ac:dyDescent="0.2">
      <c r="A165" s="31"/>
      <c r="B165" s="147"/>
      <c r="C165" s="148" t="s">
        <v>158</v>
      </c>
      <c r="D165" s="148" t="s">
        <v>153</v>
      </c>
      <c r="E165" s="149" t="s">
        <v>174</v>
      </c>
      <c r="F165" s="150" t="s">
        <v>175</v>
      </c>
      <c r="G165" s="151" t="s">
        <v>156</v>
      </c>
      <c r="H165" s="152">
        <v>6.6920000000000002</v>
      </c>
      <c r="I165" s="153"/>
      <c r="J165" s="154">
        <f>ROUND(I165*H165,2)</f>
        <v>0</v>
      </c>
      <c r="K165" s="150" t="s">
        <v>157</v>
      </c>
      <c r="L165" s="32"/>
      <c r="M165" s="155" t="s">
        <v>1</v>
      </c>
      <c r="N165" s="156" t="s">
        <v>44</v>
      </c>
      <c r="O165" s="57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9" t="s">
        <v>158</v>
      </c>
      <c r="AT165" s="159" t="s">
        <v>153</v>
      </c>
      <c r="AU165" s="159" t="s">
        <v>89</v>
      </c>
      <c r="AY165" s="16" t="s">
        <v>151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6" t="s">
        <v>89</v>
      </c>
      <c r="BK165" s="160">
        <f>ROUND(I165*H165,2)</f>
        <v>0</v>
      </c>
      <c r="BL165" s="16" t="s">
        <v>158</v>
      </c>
      <c r="BM165" s="159" t="s">
        <v>176</v>
      </c>
    </row>
    <row r="166" spans="1:65" s="2" customFormat="1" ht="24" x14ac:dyDescent="0.2">
      <c r="A166" s="31"/>
      <c r="B166" s="147"/>
      <c r="C166" s="148" t="s">
        <v>177</v>
      </c>
      <c r="D166" s="148" t="s">
        <v>153</v>
      </c>
      <c r="E166" s="149" t="s">
        <v>178</v>
      </c>
      <c r="F166" s="150" t="s">
        <v>179</v>
      </c>
      <c r="G166" s="151" t="s">
        <v>180</v>
      </c>
      <c r="H166" s="152">
        <v>12.045999999999999</v>
      </c>
      <c r="I166" s="153"/>
      <c r="J166" s="154">
        <f>ROUND(I166*H166,2)</f>
        <v>0</v>
      </c>
      <c r="K166" s="150" t="s">
        <v>157</v>
      </c>
      <c r="L166" s="32"/>
      <c r="M166" s="155" t="s">
        <v>1</v>
      </c>
      <c r="N166" s="156" t="s">
        <v>44</v>
      </c>
      <c r="O166" s="57"/>
      <c r="P166" s="157">
        <f>O166*H166</f>
        <v>0</v>
      </c>
      <c r="Q166" s="157">
        <v>0</v>
      </c>
      <c r="R166" s="157">
        <f>Q166*H166</f>
        <v>0</v>
      </c>
      <c r="S166" s="157">
        <v>0</v>
      </c>
      <c r="T166" s="158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9" t="s">
        <v>158</v>
      </c>
      <c r="AT166" s="159" t="s">
        <v>153</v>
      </c>
      <c r="AU166" s="159" t="s">
        <v>89</v>
      </c>
      <c r="AY166" s="16" t="s">
        <v>151</v>
      </c>
      <c r="BE166" s="160">
        <f>IF(N166="základní",J166,0)</f>
        <v>0</v>
      </c>
      <c r="BF166" s="160">
        <f>IF(N166="snížená",J166,0)</f>
        <v>0</v>
      </c>
      <c r="BG166" s="160">
        <f>IF(N166="zákl. přenesená",J166,0)</f>
        <v>0</v>
      </c>
      <c r="BH166" s="160">
        <f>IF(N166="sníž. přenesená",J166,0)</f>
        <v>0</v>
      </c>
      <c r="BI166" s="160">
        <f>IF(N166="nulová",J166,0)</f>
        <v>0</v>
      </c>
      <c r="BJ166" s="16" t="s">
        <v>89</v>
      </c>
      <c r="BK166" s="160">
        <f>ROUND(I166*H166,2)</f>
        <v>0</v>
      </c>
      <c r="BL166" s="16" t="s">
        <v>158</v>
      </c>
      <c r="BM166" s="159" t="s">
        <v>181</v>
      </c>
    </row>
    <row r="167" spans="1:65" s="13" customFormat="1" ht="11.25" x14ac:dyDescent="0.2">
      <c r="B167" s="161"/>
      <c r="D167" s="162" t="s">
        <v>160</v>
      </c>
      <c r="E167" s="163" t="s">
        <v>1</v>
      </c>
      <c r="F167" s="164" t="s">
        <v>182</v>
      </c>
      <c r="H167" s="165">
        <v>12.045999999999999</v>
      </c>
      <c r="I167" s="166"/>
      <c r="L167" s="161"/>
      <c r="M167" s="167"/>
      <c r="N167" s="168"/>
      <c r="O167" s="168"/>
      <c r="P167" s="168"/>
      <c r="Q167" s="168"/>
      <c r="R167" s="168"/>
      <c r="S167" s="168"/>
      <c r="T167" s="169"/>
      <c r="AT167" s="163" t="s">
        <v>160</v>
      </c>
      <c r="AU167" s="163" t="s">
        <v>89</v>
      </c>
      <c r="AV167" s="13" t="s">
        <v>89</v>
      </c>
      <c r="AW167" s="13" t="s">
        <v>34</v>
      </c>
      <c r="AX167" s="13" t="s">
        <v>83</v>
      </c>
      <c r="AY167" s="163" t="s">
        <v>151</v>
      </c>
    </row>
    <row r="168" spans="1:65" s="2" customFormat="1" ht="16.5" customHeight="1" x14ac:dyDescent="0.2">
      <c r="A168" s="31"/>
      <c r="B168" s="147"/>
      <c r="C168" s="148" t="s">
        <v>183</v>
      </c>
      <c r="D168" s="148" t="s">
        <v>153</v>
      </c>
      <c r="E168" s="149" t="s">
        <v>184</v>
      </c>
      <c r="F168" s="150" t="s">
        <v>185</v>
      </c>
      <c r="G168" s="151" t="s">
        <v>156</v>
      </c>
      <c r="H168" s="152">
        <v>6.6920000000000002</v>
      </c>
      <c r="I168" s="153"/>
      <c r="J168" s="154">
        <f>ROUND(I168*H168,2)</f>
        <v>0</v>
      </c>
      <c r="K168" s="150" t="s">
        <v>157</v>
      </c>
      <c r="L168" s="32"/>
      <c r="M168" s="155" t="s">
        <v>1</v>
      </c>
      <c r="N168" s="156" t="s">
        <v>44</v>
      </c>
      <c r="O168" s="57"/>
      <c r="P168" s="157">
        <f>O168*H168</f>
        <v>0</v>
      </c>
      <c r="Q168" s="157">
        <v>0</v>
      </c>
      <c r="R168" s="157">
        <f>Q168*H168</f>
        <v>0</v>
      </c>
      <c r="S168" s="157">
        <v>0</v>
      </c>
      <c r="T168" s="15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9" t="s">
        <v>158</v>
      </c>
      <c r="AT168" s="159" t="s">
        <v>153</v>
      </c>
      <c r="AU168" s="159" t="s">
        <v>89</v>
      </c>
      <c r="AY168" s="16" t="s">
        <v>151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16" t="s">
        <v>89</v>
      </c>
      <c r="BK168" s="160">
        <f>ROUND(I168*H168,2)</f>
        <v>0</v>
      </c>
      <c r="BL168" s="16" t="s">
        <v>158</v>
      </c>
      <c r="BM168" s="159" t="s">
        <v>186</v>
      </c>
    </row>
    <row r="169" spans="1:65" s="12" customFormat="1" ht="22.9" customHeight="1" x14ac:dyDescent="0.2">
      <c r="B169" s="134"/>
      <c r="D169" s="135" t="s">
        <v>77</v>
      </c>
      <c r="E169" s="145" t="s">
        <v>89</v>
      </c>
      <c r="F169" s="145" t="s">
        <v>187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SUM(P170:P201)</f>
        <v>0</v>
      </c>
      <c r="Q169" s="140"/>
      <c r="R169" s="141">
        <f>SUM(R170:R201)</f>
        <v>95.703958060000005</v>
      </c>
      <c r="S169" s="140"/>
      <c r="T169" s="142">
        <f>SUM(T170:T201)</f>
        <v>0</v>
      </c>
      <c r="AR169" s="135" t="s">
        <v>83</v>
      </c>
      <c r="AT169" s="143" t="s">
        <v>77</v>
      </c>
      <c r="AU169" s="143" t="s">
        <v>83</v>
      </c>
      <c r="AY169" s="135" t="s">
        <v>151</v>
      </c>
      <c r="BK169" s="144">
        <f>SUM(BK170:BK201)</f>
        <v>0</v>
      </c>
    </row>
    <row r="170" spans="1:65" s="2" customFormat="1" ht="24" x14ac:dyDescent="0.2">
      <c r="A170" s="31"/>
      <c r="B170" s="147"/>
      <c r="C170" s="148" t="s">
        <v>188</v>
      </c>
      <c r="D170" s="148" t="s">
        <v>153</v>
      </c>
      <c r="E170" s="149" t="s">
        <v>189</v>
      </c>
      <c r="F170" s="150" t="s">
        <v>190</v>
      </c>
      <c r="G170" s="151" t="s">
        <v>156</v>
      </c>
      <c r="H170" s="152">
        <v>22.713000000000001</v>
      </c>
      <c r="I170" s="153"/>
      <c r="J170" s="154">
        <f>ROUND(I170*H170,2)</f>
        <v>0</v>
      </c>
      <c r="K170" s="150" t="s">
        <v>157</v>
      </c>
      <c r="L170" s="32"/>
      <c r="M170" s="155" t="s">
        <v>1</v>
      </c>
      <c r="N170" s="156" t="s">
        <v>44</v>
      </c>
      <c r="O170" s="57"/>
      <c r="P170" s="157">
        <f>O170*H170</f>
        <v>0</v>
      </c>
      <c r="Q170" s="157">
        <v>2.16</v>
      </c>
      <c r="R170" s="157">
        <f>Q170*H170</f>
        <v>49.060080000000006</v>
      </c>
      <c r="S170" s="157">
        <v>0</v>
      </c>
      <c r="T170" s="158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9" t="s">
        <v>158</v>
      </c>
      <c r="AT170" s="159" t="s">
        <v>153</v>
      </c>
      <c r="AU170" s="159" t="s">
        <v>89</v>
      </c>
      <c r="AY170" s="16" t="s">
        <v>151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16" t="s">
        <v>89</v>
      </c>
      <c r="BK170" s="160">
        <f>ROUND(I170*H170,2)</f>
        <v>0</v>
      </c>
      <c r="BL170" s="16" t="s">
        <v>158</v>
      </c>
      <c r="BM170" s="159" t="s">
        <v>191</v>
      </c>
    </row>
    <row r="171" spans="1:65" s="13" customFormat="1" ht="22.5" x14ac:dyDescent="0.2">
      <c r="B171" s="161"/>
      <c r="D171" s="162" t="s">
        <v>160</v>
      </c>
      <c r="E171" s="163" t="s">
        <v>1</v>
      </c>
      <c r="F171" s="164" t="s">
        <v>192</v>
      </c>
      <c r="H171" s="165">
        <v>22.091999999999999</v>
      </c>
      <c r="I171" s="166"/>
      <c r="L171" s="161"/>
      <c r="M171" s="167"/>
      <c r="N171" s="168"/>
      <c r="O171" s="168"/>
      <c r="P171" s="168"/>
      <c r="Q171" s="168"/>
      <c r="R171" s="168"/>
      <c r="S171" s="168"/>
      <c r="T171" s="169"/>
      <c r="AT171" s="163" t="s">
        <v>160</v>
      </c>
      <c r="AU171" s="163" t="s">
        <v>89</v>
      </c>
      <c r="AV171" s="13" t="s">
        <v>89</v>
      </c>
      <c r="AW171" s="13" t="s">
        <v>34</v>
      </c>
      <c r="AX171" s="13" t="s">
        <v>78</v>
      </c>
      <c r="AY171" s="163" t="s">
        <v>151</v>
      </c>
    </row>
    <row r="172" spans="1:65" s="13" customFormat="1" ht="11.25" x14ac:dyDescent="0.2">
      <c r="B172" s="161"/>
      <c r="D172" s="162" t="s">
        <v>160</v>
      </c>
      <c r="E172" s="163" t="s">
        <v>1</v>
      </c>
      <c r="F172" s="164" t="s">
        <v>193</v>
      </c>
      <c r="H172" s="165">
        <v>-4.048</v>
      </c>
      <c r="I172" s="166"/>
      <c r="L172" s="161"/>
      <c r="M172" s="167"/>
      <c r="N172" s="168"/>
      <c r="O172" s="168"/>
      <c r="P172" s="168"/>
      <c r="Q172" s="168"/>
      <c r="R172" s="168"/>
      <c r="S172" s="168"/>
      <c r="T172" s="169"/>
      <c r="AT172" s="163" t="s">
        <v>160</v>
      </c>
      <c r="AU172" s="163" t="s">
        <v>89</v>
      </c>
      <c r="AV172" s="13" t="s">
        <v>89</v>
      </c>
      <c r="AW172" s="13" t="s">
        <v>34</v>
      </c>
      <c r="AX172" s="13" t="s">
        <v>78</v>
      </c>
      <c r="AY172" s="163" t="s">
        <v>151</v>
      </c>
    </row>
    <row r="173" spans="1:65" s="13" customFormat="1" ht="11.25" x14ac:dyDescent="0.2">
      <c r="B173" s="161"/>
      <c r="D173" s="162" t="s">
        <v>160</v>
      </c>
      <c r="E173" s="163" t="s">
        <v>1</v>
      </c>
      <c r="F173" s="164" t="s">
        <v>194</v>
      </c>
      <c r="H173" s="165">
        <v>1.2529999999999999</v>
      </c>
      <c r="I173" s="166"/>
      <c r="L173" s="161"/>
      <c r="M173" s="167"/>
      <c r="N173" s="168"/>
      <c r="O173" s="168"/>
      <c r="P173" s="168"/>
      <c r="Q173" s="168"/>
      <c r="R173" s="168"/>
      <c r="S173" s="168"/>
      <c r="T173" s="169"/>
      <c r="AT173" s="163" t="s">
        <v>160</v>
      </c>
      <c r="AU173" s="163" t="s">
        <v>89</v>
      </c>
      <c r="AV173" s="13" t="s">
        <v>89</v>
      </c>
      <c r="AW173" s="13" t="s">
        <v>34</v>
      </c>
      <c r="AX173" s="13" t="s">
        <v>78</v>
      </c>
      <c r="AY173" s="163" t="s">
        <v>151</v>
      </c>
    </row>
    <row r="174" spans="1:65" s="13" customFormat="1" ht="22.5" x14ac:dyDescent="0.2">
      <c r="B174" s="161"/>
      <c r="D174" s="162" t="s">
        <v>160</v>
      </c>
      <c r="E174" s="163" t="s">
        <v>1</v>
      </c>
      <c r="F174" s="164" t="s">
        <v>195</v>
      </c>
      <c r="H174" s="165">
        <v>2.222</v>
      </c>
      <c r="I174" s="166"/>
      <c r="L174" s="161"/>
      <c r="M174" s="167"/>
      <c r="N174" s="168"/>
      <c r="O174" s="168"/>
      <c r="P174" s="168"/>
      <c r="Q174" s="168"/>
      <c r="R174" s="168"/>
      <c r="S174" s="168"/>
      <c r="T174" s="169"/>
      <c r="AT174" s="163" t="s">
        <v>160</v>
      </c>
      <c r="AU174" s="163" t="s">
        <v>89</v>
      </c>
      <c r="AV174" s="13" t="s">
        <v>89</v>
      </c>
      <c r="AW174" s="13" t="s">
        <v>34</v>
      </c>
      <c r="AX174" s="13" t="s">
        <v>78</v>
      </c>
      <c r="AY174" s="163" t="s">
        <v>151</v>
      </c>
    </row>
    <row r="175" spans="1:65" s="13" customFormat="1" ht="11.25" x14ac:dyDescent="0.2">
      <c r="B175" s="161"/>
      <c r="D175" s="162" t="s">
        <v>160</v>
      </c>
      <c r="E175" s="163" t="s">
        <v>1</v>
      </c>
      <c r="F175" s="164" t="s">
        <v>196</v>
      </c>
      <c r="H175" s="165">
        <v>4.9000000000000002E-2</v>
      </c>
      <c r="I175" s="166"/>
      <c r="L175" s="161"/>
      <c r="M175" s="167"/>
      <c r="N175" s="168"/>
      <c r="O175" s="168"/>
      <c r="P175" s="168"/>
      <c r="Q175" s="168"/>
      <c r="R175" s="168"/>
      <c r="S175" s="168"/>
      <c r="T175" s="169"/>
      <c r="AT175" s="163" t="s">
        <v>160</v>
      </c>
      <c r="AU175" s="163" t="s">
        <v>89</v>
      </c>
      <c r="AV175" s="13" t="s">
        <v>89</v>
      </c>
      <c r="AW175" s="13" t="s">
        <v>34</v>
      </c>
      <c r="AX175" s="13" t="s">
        <v>78</v>
      </c>
      <c r="AY175" s="163" t="s">
        <v>151</v>
      </c>
    </row>
    <row r="176" spans="1:65" s="13" customFormat="1" ht="11.25" x14ac:dyDescent="0.2">
      <c r="B176" s="161"/>
      <c r="D176" s="162" t="s">
        <v>160</v>
      </c>
      <c r="E176" s="163" t="s">
        <v>1</v>
      </c>
      <c r="F176" s="164" t="s">
        <v>197</v>
      </c>
      <c r="H176" s="165">
        <v>1.145</v>
      </c>
      <c r="I176" s="166"/>
      <c r="L176" s="161"/>
      <c r="M176" s="167"/>
      <c r="N176" s="168"/>
      <c r="O176" s="168"/>
      <c r="P176" s="168"/>
      <c r="Q176" s="168"/>
      <c r="R176" s="168"/>
      <c r="S176" s="168"/>
      <c r="T176" s="169"/>
      <c r="AT176" s="163" t="s">
        <v>160</v>
      </c>
      <c r="AU176" s="163" t="s">
        <v>89</v>
      </c>
      <c r="AV176" s="13" t="s">
        <v>89</v>
      </c>
      <c r="AW176" s="13" t="s">
        <v>34</v>
      </c>
      <c r="AX176" s="13" t="s">
        <v>78</v>
      </c>
      <c r="AY176" s="163" t="s">
        <v>151</v>
      </c>
    </row>
    <row r="177" spans="1:65" s="14" customFormat="1" ht="11.25" x14ac:dyDescent="0.2">
      <c r="B177" s="170"/>
      <c r="D177" s="162" t="s">
        <v>160</v>
      </c>
      <c r="E177" s="171" t="s">
        <v>1</v>
      </c>
      <c r="F177" s="172" t="s">
        <v>163</v>
      </c>
      <c r="H177" s="173">
        <v>22.713000000000001</v>
      </c>
      <c r="I177" s="174"/>
      <c r="L177" s="170"/>
      <c r="M177" s="175"/>
      <c r="N177" s="176"/>
      <c r="O177" s="176"/>
      <c r="P177" s="176"/>
      <c r="Q177" s="176"/>
      <c r="R177" s="176"/>
      <c r="S177" s="176"/>
      <c r="T177" s="177"/>
      <c r="AT177" s="171" t="s">
        <v>160</v>
      </c>
      <c r="AU177" s="171" t="s">
        <v>89</v>
      </c>
      <c r="AV177" s="14" t="s">
        <v>158</v>
      </c>
      <c r="AW177" s="14" t="s">
        <v>34</v>
      </c>
      <c r="AX177" s="14" t="s">
        <v>83</v>
      </c>
      <c r="AY177" s="171" t="s">
        <v>151</v>
      </c>
    </row>
    <row r="178" spans="1:65" s="2" customFormat="1" ht="24" x14ac:dyDescent="0.2">
      <c r="A178" s="31"/>
      <c r="B178" s="147"/>
      <c r="C178" s="148" t="s">
        <v>198</v>
      </c>
      <c r="D178" s="148" t="s">
        <v>153</v>
      </c>
      <c r="E178" s="149" t="s">
        <v>199</v>
      </c>
      <c r="F178" s="150" t="s">
        <v>200</v>
      </c>
      <c r="G178" s="151" t="s">
        <v>156</v>
      </c>
      <c r="H178" s="152">
        <v>14.805999999999999</v>
      </c>
      <c r="I178" s="153"/>
      <c r="J178" s="154">
        <f>ROUND(I178*H178,2)</f>
        <v>0</v>
      </c>
      <c r="K178" s="150" t="s">
        <v>157</v>
      </c>
      <c r="L178" s="32"/>
      <c r="M178" s="155" t="s">
        <v>1</v>
      </c>
      <c r="N178" s="156" t="s">
        <v>44</v>
      </c>
      <c r="O178" s="57"/>
      <c r="P178" s="157">
        <f>O178*H178</f>
        <v>0</v>
      </c>
      <c r="Q178" s="157">
        <v>2.2563399999999998</v>
      </c>
      <c r="R178" s="157">
        <f>Q178*H178</f>
        <v>33.407370039999996</v>
      </c>
      <c r="S178" s="157">
        <v>0</v>
      </c>
      <c r="T178" s="158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9" t="s">
        <v>158</v>
      </c>
      <c r="AT178" s="159" t="s">
        <v>153</v>
      </c>
      <c r="AU178" s="159" t="s">
        <v>89</v>
      </c>
      <c r="AY178" s="16" t="s">
        <v>151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6" t="s">
        <v>89</v>
      </c>
      <c r="BK178" s="160">
        <f>ROUND(I178*H178,2)</f>
        <v>0</v>
      </c>
      <c r="BL178" s="16" t="s">
        <v>158</v>
      </c>
      <c r="BM178" s="159" t="s">
        <v>201</v>
      </c>
    </row>
    <row r="179" spans="1:65" s="13" customFormat="1" ht="11.25" x14ac:dyDescent="0.2">
      <c r="B179" s="161"/>
      <c r="D179" s="162" t="s">
        <v>160</v>
      </c>
      <c r="E179" s="163" t="s">
        <v>1</v>
      </c>
      <c r="F179" s="164" t="s">
        <v>202</v>
      </c>
      <c r="H179" s="165">
        <v>14.805999999999999</v>
      </c>
      <c r="I179" s="166"/>
      <c r="L179" s="161"/>
      <c r="M179" s="167"/>
      <c r="N179" s="168"/>
      <c r="O179" s="168"/>
      <c r="P179" s="168"/>
      <c r="Q179" s="168"/>
      <c r="R179" s="168"/>
      <c r="S179" s="168"/>
      <c r="T179" s="169"/>
      <c r="AT179" s="163" t="s">
        <v>160</v>
      </c>
      <c r="AU179" s="163" t="s">
        <v>89</v>
      </c>
      <c r="AV179" s="13" t="s">
        <v>89</v>
      </c>
      <c r="AW179" s="13" t="s">
        <v>34</v>
      </c>
      <c r="AX179" s="13" t="s">
        <v>83</v>
      </c>
      <c r="AY179" s="163" t="s">
        <v>151</v>
      </c>
    </row>
    <row r="180" spans="1:65" s="2" customFormat="1" ht="16.5" customHeight="1" x14ac:dyDescent="0.2">
      <c r="A180" s="31"/>
      <c r="B180" s="147"/>
      <c r="C180" s="148" t="s">
        <v>203</v>
      </c>
      <c r="D180" s="148" t="s">
        <v>153</v>
      </c>
      <c r="E180" s="149" t="s">
        <v>204</v>
      </c>
      <c r="F180" s="150" t="s">
        <v>205</v>
      </c>
      <c r="G180" s="151" t="s">
        <v>180</v>
      </c>
      <c r="H180" s="152">
        <v>0.73599999999999999</v>
      </c>
      <c r="I180" s="153"/>
      <c r="J180" s="154">
        <f>ROUND(I180*H180,2)</f>
        <v>0</v>
      </c>
      <c r="K180" s="150" t="s">
        <v>157</v>
      </c>
      <c r="L180" s="32"/>
      <c r="M180" s="155" t="s">
        <v>1</v>
      </c>
      <c r="N180" s="156" t="s">
        <v>44</v>
      </c>
      <c r="O180" s="57"/>
      <c r="P180" s="157">
        <f>O180*H180</f>
        <v>0</v>
      </c>
      <c r="Q180" s="157">
        <v>1.06277</v>
      </c>
      <c r="R180" s="157">
        <f>Q180*H180</f>
        <v>0.78219872000000001</v>
      </c>
      <c r="S180" s="157">
        <v>0</v>
      </c>
      <c r="T180" s="158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9" t="s">
        <v>158</v>
      </c>
      <c r="AT180" s="159" t="s">
        <v>153</v>
      </c>
      <c r="AU180" s="159" t="s">
        <v>89</v>
      </c>
      <c r="AY180" s="16" t="s">
        <v>151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16" t="s">
        <v>89</v>
      </c>
      <c r="BK180" s="160">
        <f>ROUND(I180*H180,2)</f>
        <v>0</v>
      </c>
      <c r="BL180" s="16" t="s">
        <v>158</v>
      </c>
      <c r="BM180" s="159" t="s">
        <v>206</v>
      </c>
    </row>
    <row r="181" spans="1:65" s="13" customFormat="1" ht="22.5" x14ac:dyDescent="0.2">
      <c r="B181" s="161"/>
      <c r="D181" s="162" t="s">
        <v>160</v>
      </c>
      <c r="E181" s="163" t="s">
        <v>1</v>
      </c>
      <c r="F181" s="164" t="s">
        <v>207</v>
      </c>
      <c r="H181" s="165">
        <v>0.16200000000000001</v>
      </c>
      <c r="I181" s="166"/>
      <c r="L181" s="161"/>
      <c r="M181" s="167"/>
      <c r="N181" s="168"/>
      <c r="O181" s="168"/>
      <c r="P181" s="168"/>
      <c r="Q181" s="168"/>
      <c r="R181" s="168"/>
      <c r="S181" s="168"/>
      <c r="T181" s="169"/>
      <c r="AT181" s="163" t="s">
        <v>160</v>
      </c>
      <c r="AU181" s="163" t="s">
        <v>89</v>
      </c>
      <c r="AV181" s="13" t="s">
        <v>89</v>
      </c>
      <c r="AW181" s="13" t="s">
        <v>34</v>
      </c>
      <c r="AX181" s="13" t="s">
        <v>78</v>
      </c>
      <c r="AY181" s="163" t="s">
        <v>151</v>
      </c>
    </row>
    <row r="182" spans="1:65" s="13" customFormat="1" ht="11.25" x14ac:dyDescent="0.2">
      <c r="B182" s="161"/>
      <c r="D182" s="162" t="s">
        <v>160</v>
      </c>
      <c r="E182" s="163" t="s">
        <v>1</v>
      </c>
      <c r="F182" s="164" t="s">
        <v>208</v>
      </c>
      <c r="H182" s="165">
        <v>4.0000000000000001E-3</v>
      </c>
      <c r="I182" s="166"/>
      <c r="L182" s="161"/>
      <c r="M182" s="167"/>
      <c r="N182" s="168"/>
      <c r="O182" s="168"/>
      <c r="P182" s="168"/>
      <c r="Q182" s="168"/>
      <c r="R182" s="168"/>
      <c r="S182" s="168"/>
      <c r="T182" s="169"/>
      <c r="AT182" s="163" t="s">
        <v>160</v>
      </c>
      <c r="AU182" s="163" t="s">
        <v>89</v>
      </c>
      <c r="AV182" s="13" t="s">
        <v>89</v>
      </c>
      <c r="AW182" s="13" t="s">
        <v>34</v>
      </c>
      <c r="AX182" s="13" t="s">
        <v>78</v>
      </c>
      <c r="AY182" s="163" t="s">
        <v>151</v>
      </c>
    </row>
    <row r="183" spans="1:65" s="13" customFormat="1" ht="45" x14ac:dyDescent="0.2">
      <c r="B183" s="161"/>
      <c r="D183" s="162" t="s">
        <v>160</v>
      </c>
      <c r="E183" s="163" t="s">
        <v>1</v>
      </c>
      <c r="F183" s="164" t="s">
        <v>209</v>
      </c>
      <c r="H183" s="165">
        <v>0.56999999999999995</v>
      </c>
      <c r="I183" s="166"/>
      <c r="L183" s="161"/>
      <c r="M183" s="167"/>
      <c r="N183" s="168"/>
      <c r="O183" s="168"/>
      <c r="P183" s="168"/>
      <c r="Q183" s="168"/>
      <c r="R183" s="168"/>
      <c r="S183" s="168"/>
      <c r="T183" s="169"/>
      <c r="AT183" s="163" t="s">
        <v>160</v>
      </c>
      <c r="AU183" s="163" t="s">
        <v>89</v>
      </c>
      <c r="AV183" s="13" t="s">
        <v>89</v>
      </c>
      <c r="AW183" s="13" t="s">
        <v>34</v>
      </c>
      <c r="AX183" s="13" t="s">
        <v>78</v>
      </c>
      <c r="AY183" s="163" t="s">
        <v>151</v>
      </c>
    </row>
    <row r="184" spans="1:65" s="14" customFormat="1" ht="11.25" x14ac:dyDescent="0.2">
      <c r="B184" s="170"/>
      <c r="D184" s="162" t="s">
        <v>160</v>
      </c>
      <c r="E184" s="171" t="s">
        <v>1</v>
      </c>
      <c r="F184" s="172" t="s">
        <v>163</v>
      </c>
      <c r="H184" s="173">
        <v>0.73599999999999999</v>
      </c>
      <c r="I184" s="174"/>
      <c r="L184" s="170"/>
      <c r="M184" s="175"/>
      <c r="N184" s="176"/>
      <c r="O184" s="176"/>
      <c r="P184" s="176"/>
      <c r="Q184" s="176"/>
      <c r="R184" s="176"/>
      <c r="S184" s="176"/>
      <c r="T184" s="177"/>
      <c r="AT184" s="171" t="s">
        <v>160</v>
      </c>
      <c r="AU184" s="171" t="s">
        <v>89</v>
      </c>
      <c r="AV184" s="14" t="s">
        <v>158</v>
      </c>
      <c r="AW184" s="14" t="s">
        <v>34</v>
      </c>
      <c r="AX184" s="14" t="s">
        <v>83</v>
      </c>
      <c r="AY184" s="171" t="s">
        <v>151</v>
      </c>
    </row>
    <row r="185" spans="1:65" s="2" customFormat="1" ht="24" x14ac:dyDescent="0.2">
      <c r="A185" s="31"/>
      <c r="B185" s="147"/>
      <c r="C185" s="148" t="s">
        <v>210</v>
      </c>
      <c r="D185" s="148" t="s">
        <v>153</v>
      </c>
      <c r="E185" s="149" t="s">
        <v>211</v>
      </c>
      <c r="F185" s="150" t="s">
        <v>212</v>
      </c>
      <c r="G185" s="151" t="s">
        <v>156</v>
      </c>
      <c r="H185" s="152">
        <v>7.14</v>
      </c>
      <c r="I185" s="153"/>
      <c r="J185" s="154">
        <f>ROUND(I185*H185,2)</f>
        <v>0</v>
      </c>
      <c r="K185" s="150" t="s">
        <v>157</v>
      </c>
      <c r="L185" s="32"/>
      <c r="M185" s="155" t="s">
        <v>1</v>
      </c>
      <c r="N185" s="156" t="s">
        <v>44</v>
      </c>
      <c r="O185" s="57"/>
      <c r="P185" s="157">
        <f>O185*H185</f>
        <v>0</v>
      </c>
      <c r="Q185" s="157">
        <v>0</v>
      </c>
      <c r="R185" s="157">
        <f>Q185*H185</f>
        <v>0</v>
      </c>
      <c r="S185" s="157">
        <v>0</v>
      </c>
      <c r="T185" s="158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9" t="s">
        <v>158</v>
      </c>
      <c r="AT185" s="159" t="s">
        <v>153</v>
      </c>
      <c r="AU185" s="159" t="s">
        <v>89</v>
      </c>
      <c r="AY185" s="16" t="s">
        <v>151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16" t="s">
        <v>89</v>
      </c>
      <c r="BK185" s="160">
        <f>ROUND(I185*H185,2)</f>
        <v>0</v>
      </c>
      <c r="BL185" s="16" t="s">
        <v>158</v>
      </c>
      <c r="BM185" s="159" t="s">
        <v>213</v>
      </c>
    </row>
    <row r="186" spans="1:65" s="13" customFormat="1" ht="11.25" x14ac:dyDescent="0.2">
      <c r="B186" s="161"/>
      <c r="D186" s="162" t="s">
        <v>160</v>
      </c>
      <c r="E186" s="163" t="s">
        <v>1</v>
      </c>
      <c r="F186" s="164" t="s">
        <v>214</v>
      </c>
      <c r="H186" s="165">
        <v>7.14</v>
      </c>
      <c r="I186" s="166"/>
      <c r="L186" s="161"/>
      <c r="M186" s="167"/>
      <c r="N186" s="168"/>
      <c r="O186" s="168"/>
      <c r="P186" s="168"/>
      <c r="Q186" s="168"/>
      <c r="R186" s="168"/>
      <c r="S186" s="168"/>
      <c r="T186" s="169"/>
      <c r="AT186" s="163" t="s">
        <v>160</v>
      </c>
      <c r="AU186" s="163" t="s">
        <v>89</v>
      </c>
      <c r="AV186" s="13" t="s">
        <v>89</v>
      </c>
      <c r="AW186" s="13" t="s">
        <v>34</v>
      </c>
      <c r="AX186" s="13" t="s">
        <v>83</v>
      </c>
      <c r="AY186" s="163" t="s">
        <v>151</v>
      </c>
    </row>
    <row r="187" spans="1:65" s="2" customFormat="1" ht="24" x14ac:dyDescent="0.2">
      <c r="A187" s="31"/>
      <c r="B187" s="147"/>
      <c r="C187" s="148" t="s">
        <v>215</v>
      </c>
      <c r="D187" s="148" t="s">
        <v>153</v>
      </c>
      <c r="E187" s="149" t="s">
        <v>216</v>
      </c>
      <c r="F187" s="150" t="s">
        <v>217</v>
      </c>
      <c r="G187" s="151" t="s">
        <v>156</v>
      </c>
      <c r="H187" s="152">
        <v>5.45</v>
      </c>
      <c r="I187" s="153"/>
      <c r="J187" s="154">
        <f>ROUND(I187*H187,2)</f>
        <v>0</v>
      </c>
      <c r="K187" s="150" t="s">
        <v>157</v>
      </c>
      <c r="L187" s="32"/>
      <c r="M187" s="155" t="s">
        <v>1</v>
      </c>
      <c r="N187" s="156" t="s">
        <v>44</v>
      </c>
      <c r="O187" s="57"/>
      <c r="P187" s="157">
        <f>O187*H187</f>
        <v>0</v>
      </c>
      <c r="Q187" s="157">
        <v>2.2563399999999998</v>
      </c>
      <c r="R187" s="157">
        <f>Q187*H187</f>
        <v>12.297053</v>
      </c>
      <c r="S187" s="157">
        <v>0</v>
      </c>
      <c r="T187" s="158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9" t="s">
        <v>158</v>
      </c>
      <c r="AT187" s="159" t="s">
        <v>153</v>
      </c>
      <c r="AU187" s="159" t="s">
        <v>89</v>
      </c>
      <c r="AY187" s="16" t="s">
        <v>151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16" t="s">
        <v>89</v>
      </c>
      <c r="BK187" s="160">
        <f>ROUND(I187*H187,2)</f>
        <v>0</v>
      </c>
      <c r="BL187" s="16" t="s">
        <v>158</v>
      </c>
      <c r="BM187" s="159" t="s">
        <v>218</v>
      </c>
    </row>
    <row r="188" spans="1:65" s="13" customFormat="1" ht="11.25" x14ac:dyDescent="0.2">
      <c r="B188" s="161"/>
      <c r="D188" s="162" t="s">
        <v>160</v>
      </c>
      <c r="E188" s="163" t="s">
        <v>1</v>
      </c>
      <c r="F188" s="164" t="s">
        <v>219</v>
      </c>
      <c r="H188" s="165">
        <v>3.3050000000000002</v>
      </c>
      <c r="I188" s="166"/>
      <c r="L188" s="161"/>
      <c r="M188" s="167"/>
      <c r="N188" s="168"/>
      <c r="O188" s="168"/>
      <c r="P188" s="168"/>
      <c r="Q188" s="168"/>
      <c r="R188" s="168"/>
      <c r="S188" s="168"/>
      <c r="T188" s="169"/>
      <c r="AT188" s="163" t="s">
        <v>160</v>
      </c>
      <c r="AU188" s="163" t="s">
        <v>89</v>
      </c>
      <c r="AV188" s="13" t="s">
        <v>89</v>
      </c>
      <c r="AW188" s="13" t="s">
        <v>34</v>
      </c>
      <c r="AX188" s="13" t="s">
        <v>78</v>
      </c>
      <c r="AY188" s="163" t="s">
        <v>151</v>
      </c>
    </row>
    <row r="189" spans="1:65" s="13" customFormat="1" ht="22.5" x14ac:dyDescent="0.2">
      <c r="B189" s="161"/>
      <c r="D189" s="162" t="s">
        <v>160</v>
      </c>
      <c r="E189" s="163" t="s">
        <v>1</v>
      </c>
      <c r="F189" s="164" t="s">
        <v>220</v>
      </c>
      <c r="H189" s="165">
        <v>2.11</v>
      </c>
      <c r="I189" s="166"/>
      <c r="L189" s="161"/>
      <c r="M189" s="167"/>
      <c r="N189" s="168"/>
      <c r="O189" s="168"/>
      <c r="P189" s="168"/>
      <c r="Q189" s="168"/>
      <c r="R189" s="168"/>
      <c r="S189" s="168"/>
      <c r="T189" s="169"/>
      <c r="AT189" s="163" t="s">
        <v>160</v>
      </c>
      <c r="AU189" s="163" t="s">
        <v>89</v>
      </c>
      <c r="AV189" s="13" t="s">
        <v>89</v>
      </c>
      <c r="AW189" s="13" t="s">
        <v>34</v>
      </c>
      <c r="AX189" s="13" t="s">
        <v>78</v>
      </c>
      <c r="AY189" s="163" t="s">
        <v>151</v>
      </c>
    </row>
    <row r="190" spans="1:65" s="13" customFormat="1" ht="11.25" x14ac:dyDescent="0.2">
      <c r="B190" s="161"/>
      <c r="D190" s="162" t="s">
        <v>160</v>
      </c>
      <c r="E190" s="163" t="s">
        <v>1</v>
      </c>
      <c r="F190" s="164" t="s">
        <v>221</v>
      </c>
      <c r="H190" s="165">
        <v>3.5000000000000003E-2</v>
      </c>
      <c r="I190" s="166"/>
      <c r="L190" s="161"/>
      <c r="M190" s="167"/>
      <c r="N190" s="168"/>
      <c r="O190" s="168"/>
      <c r="P190" s="168"/>
      <c r="Q190" s="168"/>
      <c r="R190" s="168"/>
      <c r="S190" s="168"/>
      <c r="T190" s="169"/>
      <c r="AT190" s="163" t="s">
        <v>160</v>
      </c>
      <c r="AU190" s="163" t="s">
        <v>89</v>
      </c>
      <c r="AV190" s="13" t="s">
        <v>89</v>
      </c>
      <c r="AW190" s="13" t="s">
        <v>34</v>
      </c>
      <c r="AX190" s="13" t="s">
        <v>78</v>
      </c>
      <c r="AY190" s="163" t="s">
        <v>151</v>
      </c>
    </row>
    <row r="191" spans="1:65" s="14" customFormat="1" ht="11.25" x14ac:dyDescent="0.2">
      <c r="B191" s="170"/>
      <c r="D191" s="162" t="s">
        <v>160</v>
      </c>
      <c r="E191" s="171" t="s">
        <v>1</v>
      </c>
      <c r="F191" s="172" t="s">
        <v>163</v>
      </c>
      <c r="H191" s="173">
        <v>5.45</v>
      </c>
      <c r="I191" s="174"/>
      <c r="L191" s="170"/>
      <c r="M191" s="175"/>
      <c r="N191" s="176"/>
      <c r="O191" s="176"/>
      <c r="P191" s="176"/>
      <c r="Q191" s="176"/>
      <c r="R191" s="176"/>
      <c r="S191" s="176"/>
      <c r="T191" s="177"/>
      <c r="AT191" s="171" t="s">
        <v>160</v>
      </c>
      <c r="AU191" s="171" t="s">
        <v>89</v>
      </c>
      <c r="AV191" s="14" t="s">
        <v>158</v>
      </c>
      <c r="AW191" s="14" t="s">
        <v>34</v>
      </c>
      <c r="AX191" s="14" t="s">
        <v>83</v>
      </c>
      <c r="AY191" s="171" t="s">
        <v>151</v>
      </c>
    </row>
    <row r="192" spans="1:65" s="2" customFormat="1" ht="16.5" customHeight="1" x14ac:dyDescent="0.2">
      <c r="A192" s="31"/>
      <c r="B192" s="147"/>
      <c r="C192" s="148" t="s">
        <v>222</v>
      </c>
      <c r="D192" s="148" t="s">
        <v>153</v>
      </c>
      <c r="E192" s="149" t="s">
        <v>223</v>
      </c>
      <c r="F192" s="150" t="s">
        <v>224</v>
      </c>
      <c r="G192" s="151" t="s">
        <v>225</v>
      </c>
      <c r="H192" s="152">
        <v>21.484000000000002</v>
      </c>
      <c r="I192" s="153"/>
      <c r="J192" s="154">
        <f>ROUND(I192*H192,2)</f>
        <v>0</v>
      </c>
      <c r="K192" s="150" t="s">
        <v>157</v>
      </c>
      <c r="L192" s="32"/>
      <c r="M192" s="155" t="s">
        <v>1</v>
      </c>
      <c r="N192" s="156" t="s">
        <v>44</v>
      </c>
      <c r="O192" s="57"/>
      <c r="P192" s="157">
        <f>O192*H192</f>
        <v>0</v>
      </c>
      <c r="Q192" s="157">
        <v>2.6900000000000001E-3</v>
      </c>
      <c r="R192" s="157">
        <f>Q192*H192</f>
        <v>5.779196000000001E-2</v>
      </c>
      <c r="S192" s="157">
        <v>0</v>
      </c>
      <c r="T192" s="158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9" t="s">
        <v>158</v>
      </c>
      <c r="AT192" s="159" t="s">
        <v>153</v>
      </c>
      <c r="AU192" s="159" t="s">
        <v>89</v>
      </c>
      <c r="AY192" s="16" t="s">
        <v>151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6" t="s">
        <v>89</v>
      </c>
      <c r="BK192" s="160">
        <f>ROUND(I192*H192,2)</f>
        <v>0</v>
      </c>
      <c r="BL192" s="16" t="s">
        <v>158</v>
      </c>
      <c r="BM192" s="159" t="s">
        <v>226</v>
      </c>
    </row>
    <row r="193" spans="1:65" s="13" customFormat="1" ht="33.75" x14ac:dyDescent="0.2">
      <c r="B193" s="161"/>
      <c r="D193" s="162" t="s">
        <v>160</v>
      </c>
      <c r="E193" s="163" t="s">
        <v>1</v>
      </c>
      <c r="F193" s="164" t="s">
        <v>227</v>
      </c>
      <c r="H193" s="165">
        <v>15.504</v>
      </c>
      <c r="I193" s="166"/>
      <c r="L193" s="161"/>
      <c r="M193" s="167"/>
      <c r="N193" s="168"/>
      <c r="O193" s="168"/>
      <c r="P193" s="168"/>
      <c r="Q193" s="168"/>
      <c r="R193" s="168"/>
      <c r="S193" s="168"/>
      <c r="T193" s="169"/>
      <c r="AT193" s="163" t="s">
        <v>160</v>
      </c>
      <c r="AU193" s="163" t="s">
        <v>89</v>
      </c>
      <c r="AV193" s="13" t="s">
        <v>89</v>
      </c>
      <c r="AW193" s="13" t="s">
        <v>34</v>
      </c>
      <c r="AX193" s="13" t="s">
        <v>78</v>
      </c>
      <c r="AY193" s="163" t="s">
        <v>151</v>
      </c>
    </row>
    <row r="194" spans="1:65" s="13" customFormat="1" ht="11.25" x14ac:dyDescent="0.2">
      <c r="B194" s="161"/>
      <c r="D194" s="162" t="s">
        <v>160</v>
      </c>
      <c r="E194" s="163" t="s">
        <v>1</v>
      </c>
      <c r="F194" s="164" t="s">
        <v>228</v>
      </c>
      <c r="H194" s="165">
        <v>5.98</v>
      </c>
      <c r="I194" s="166"/>
      <c r="L194" s="161"/>
      <c r="M194" s="167"/>
      <c r="N194" s="168"/>
      <c r="O194" s="168"/>
      <c r="P194" s="168"/>
      <c r="Q194" s="168"/>
      <c r="R194" s="168"/>
      <c r="S194" s="168"/>
      <c r="T194" s="169"/>
      <c r="AT194" s="163" t="s">
        <v>160</v>
      </c>
      <c r="AU194" s="163" t="s">
        <v>89</v>
      </c>
      <c r="AV194" s="13" t="s">
        <v>89</v>
      </c>
      <c r="AW194" s="13" t="s">
        <v>34</v>
      </c>
      <c r="AX194" s="13" t="s">
        <v>78</v>
      </c>
      <c r="AY194" s="163" t="s">
        <v>151</v>
      </c>
    </row>
    <row r="195" spans="1:65" s="14" customFormat="1" ht="11.25" x14ac:dyDescent="0.2">
      <c r="B195" s="170"/>
      <c r="D195" s="162" t="s">
        <v>160</v>
      </c>
      <c r="E195" s="171" t="s">
        <v>1</v>
      </c>
      <c r="F195" s="172" t="s">
        <v>163</v>
      </c>
      <c r="H195" s="173">
        <v>21.484000000000002</v>
      </c>
      <c r="I195" s="174"/>
      <c r="L195" s="170"/>
      <c r="M195" s="175"/>
      <c r="N195" s="176"/>
      <c r="O195" s="176"/>
      <c r="P195" s="176"/>
      <c r="Q195" s="176"/>
      <c r="R195" s="176"/>
      <c r="S195" s="176"/>
      <c r="T195" s="177"/>
      <c r="AT195" s="171" t="s">
        <v>160</v>
      </c>
      <c r="AU195" s="171" t="s">
        <v>89</v>
      </c>
      <c r="AV195" s="14" t="s">
        <v>158</v>
      </c>
      <c r="AW195" s="14" t="s">
        <v>34</v>
      </c>
      <c r="AX195" s="14" t="s">
        <v>83</v>
      </c>
      <c r="AY195" s="171" t="s">
        <v>151</v>
      </c>
    </row>
    <row r="196" spans="1:65" s="2" customFormat="1" ht="16.5" customHeight="1" x14ac:dyDescent="0.2">
      <c r="A196" s="31"/>
      <c r="B196" s="147"/>
      <c r="C196" s="148" t="s">
        <v>229</v>
      </c>
      <c r="D196" s="148" t="s">
        <v>153</v>
      </c>
      <c r="E196" s="149" t="s">
        <v>230</v>
      </c>
      <c r="F196" s="150" t="s">
        <v>231</v>
      </c>
      <c r="G196" s="151" t="s">
        <v>225</v>
      </c>
      <c r="H196" s="152">
        <v>21.484000000000002</v>
      </c>
      <c r="I196" s="153"/>
      <c r="J196" s="154">
        <f>ROUND(I196*H196,2)</f>
        <v>0</v>
      </c>
      <c r="K196" s="150" t="s">
        <v>157</v>
      </c>
      <c r="L196" s="32"/>
      <c r="M196" s="155" t="s">
        <v>1</v>
      </c>
      <c r="N196" s="156" t="s">
        <v>44</v>
      </c>
      <c r="O196" s="57"/>
      <c r="P196" s="157">
        <f>O196*H196</f>
        <v>0</v>
      </c>
      <c r="Q196" s="157">
        <v>0</v>
      </c>
      <c r="R196" s="157">
        <f>Q196*H196</f>
        <v>0</v>
      </c>
      <c r="S196" s="157">
        <v>0</v>
      </c>
      <c r="T196" s="158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9" t="s">
        <v>158</v>
      </c>
      <c r="AT196" s="159" t="s">
        <v>153</v>
      </c>
      <c r="AU196" s="159" t="s">
        <v>89</v>
      </c>
      <c r="AY196" s="16" t="s">
        <v>151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6" t="s">
        <v>89</v>
      </c>
      <c r="BK196" s="160">
        <f>ROUND(I196*H196,2)</f>
        <v>0</v>
      </c>
      <c r="BL196" s="16" t="s">
        <v>158</v>
      </c>
      <c r="BM196" s="159" t="s">
        <v>232</v>
      </c>
    </row>
    <row r="197" spans="1:65" s="2" customFormat="1" ht="16.5" customHeight="1" x14ac:dyDescent="0.2">
      <c r="A197" s="31"/>
      <c r="B197" s="147"/>
      <c r="C197" s="148" t="s">
        <v>233</v>
      </c>
      <c r="D197" s="148" t="s">
        <v>153</v>
      </c>
      <c r="E197" s="149" t="s">
        <v>234</v>
      </c>
      <c r="F197" s="150" t="s">
        <v>235</v>
      </c>
      <c r="G197" s="151" t="s">
        <v>180</v>
      </c>
      <c r="H197" s="152">
        <v>5.8000000000000003E-2</v>
      </c>
      <c r="I197" s="153"/>
      <c r="J197" s="154">
        <f>ROUND(I197*H197,2)</f>
        <v>0</v>
      </c>
      <c r="K197" s="150" t="s">
        <v>1</v>
      </c>
      <c r="L197" s="32"/>
      <c r="M197" s="155" t="s">
        <v>1</v>
      </c>
      <c r="N197" s="156" t="s">
        <v>44</v>
      </c>
      <c r="O197" s="57"/>
      <c r="P197" s="157">
        <f>O197*H197</f>
        <v>0</v>
      </c>
      <c r="Q197" s="157">
        <v>1.0383</v>
      </c>
      <c r="R197" s="157">
        <f>Q197*H197</f>
        <v>6.0221400000000001E-2</v>
      </c>
      <c r="S197" s="157">
        <v>0</v>
      </c>
      <c r="T197" s="158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9" t="s">
        <v>158</v>
      </c>
      <c r="AT197" s="159" t="s">
        <v>153</v>
      </c>
      <c r="AU197" s="159" t="s">
        <v>89</v>
      </c>
      <c r="AY197" s="16" t="s">
        <v>151</v>
      </c>
      <c r="BE197" s="160">
        <f>IF(N197="základní",J197,0)</f>
        <v>0</v>
      </c>
      <c r="BF197" s="160">
        <f>IF(N197="snížená",J197,0)</f>
        <v>0</v>
      </c>
      <c r="BG197" s="160">
        <f>IF(N197="zákl. přenesená",J197,0)</f>
        <v>0</v>
      </c>
      <c r="BH197" s="160">
        <f>IF(N197="sníž. přenesená",J197,0)</f>
        <v>0</v>
      </c>
      <c r="BI197" s="160">
        <f>IF(N197="nulová",J197,0)</f>
        <v>0</v>
      </c>
      <c r="BJ197" s="16" t="s">
        <v>89</v>
      </c>
      <c r="BK197" s="160">
        <f>ROUND(I197*H197,2)</f>
        <v>0</v>
      </c>
      <c r="BL197" s="16" t="s">
        <v>158</v>
      </c>
      <c r="BM197" s="159" t="s">
        <v>236</v>
      </c>
    </row>
    <row r="198" spans="1:65" s="13" customFormat="1" ht="11.25" x14ac:dyDescent="0.2">
      <c r="B198" s="161"/>
      <c r="D198" s="162" t="s">
        <v>160</v>
      </c>
      <c r="E198" s="163" t="s">
        <v>1</v>
      </c>
      <c r="F198" s="164" t="s">
        <v>237</v>
      </c>
      <c r="H198" s="165">
        <v>5.8000000000000003E-2</v>
      </c>
      <c r="I198" s="166"/>
      <c r="L198" s="161"/>
      <c r="M198" s="167"/>
      <c r="N198" s="168"/>
      <c r="O198" s="168"/>
      <c r="P198" s="168"/>
      <c r="Q198" s="168"/>
      <c r="R198" s="168"/>
      <c r="S198" s="168"/>
      <c r="T198" s="169"/>
      <c r="AT198" s="163" t="s">
        <v>160</v>
      </c>
      <c r="AU198" s="163" t="s">
        <v>89</v>
      </c>
      <c r="AV198" s="13" t="s">
        <v>89</v>
      </c>
      <c r="AW198" s="13" t="s">
        <v>34</v>
      </c>
      <c r="AX198" s="13" t="s">
        <v>83</v>
      </c>
      <c r="AY198" s="163" t="s">
        <v>151</v>
      </c>
    </row>
    <row r="199" spans="1:65" s="2" customFormat="1" ht="21.75" customHeight="1" x14ac:dyDescent="0.2">
      <c r="A199" s="31"/>
      <c r="B199" s="147"/>
      <c r="C199" s="148" t="s">
        <v>8</v>
      </c>
      <c r="D199" s="148" t="s">
        <v>153</v>
      </c>
      <c r="E199" s="149" t="s">
        <v>238</v>
      </c>
      <c r="F199" s="150" t="s">
        <v>239</v>
      </c>
      <c r="G199" s="151" t="s">
        <v>180</v>
      </c>
      <c r="H199" s="152">
        <v>3.6999999999999998E-2</v>
      </c>
      <c r="I199" s="153"/>
      <c r="J199" s="154">
        <f>ROUND(I199*H199,2)</f>
        <v>0</v>
      </c>
      <c r="K199" s="150" t="s">
        <v>157</v>
      </c>
      <c r="L199" s="32"/>
      <c r="M199" s="155" t="s">
        <v>1</v>
      </c>
      <c r="N199" s="156" t="s">
        <v>44</v>
      </c>
      <c r="O199" s="57"/>
      <c r="P199" s="157">
        <f>O199*H199</f>
        <v>0</v>
      </c>
      <c r="Q199" s="157">
        <v>1.0606199999999999</v>
      </c>
      <c r="R199" s="157">
        <f>Q199*H199</f>
        <v>3.9242939999999997E-2</v>
      </c>
      <c r="S199" s="157">
        <v>0</v>
      </c>
      <c r="T199" s="158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9" t="s">
        <v>158</v>
      </c>
      <c r="AT199" s="159" t="s">
        <v>153</v>
      </c>
      <c r="AU199" s="159" t="s">
        <v>89</v>
      </c>
      <c r="AY199" s="16" t="s">
        <v>151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6" t="s">
        <v>89</v>
      </c>
      <c r="BK199" s="160">
        <f>ROUND(I199*H199,2)</f>
        <v>0</v>
      </c>
      <c r="BL199" s="16" t="s">
        <v>158</v>
      </c>
      <c r="BM199" s="159" t="s">
        <v>240</v>
      </c>
    </row>
    <row r="200" spans="1:65" s="13" customFormat="1" ht="11.25" x14ac:dyDescent="0.2">
      <c r="B200" s="161"/>
      <c r="D200" s="162" t="s">
        <v>160</v>
      </c>
      <c r="E200" s="163" t="s">
        <v>1</v>
      </c>
      <c r="F200" s="164" t="s">
        <v>241</v>
      </c>
      <c r="H200" s="165">
        <v>3.6999999999999998E-2</v>
      </c>
      <c r="I200" s="166"/>
      <c r="L200" s="161"/>
      <c r="M200" s="167"/>
      <c r="N200" s="168"/>
      <c r="O200" s="168"/>
      <c r="P200" s="168"/>
      <c r="Q200" s="168"/>
      <c r="R200" s="168"/>
      <c r="S200" s="168"/>
      <c r="T200" s="169"/>
      <c r="AT200" s="163" t="s">
        <v>160</v>
      </c>
      <c r="AU200" s="163" t="s">
        <v>89</v>
      </c>
      <c r="AV200" s="13" t="s">
        <v>89</v>
      </c>
      <c r="AW200" s="13" t="s">
        <v>34</v>
      </c>
      <c r="AX200" s="13" t="s">
        <v>78</v>
      </c>
      <c r="AY200" s="163" t="s">
        <v>151</v>
      </c>
    </row>
    <row r="201" spans="1:65" s="14" customFormat="1" ht="11.25" x14ac:dyDescent="0.2">
      <c r="B201" s="170"/>
      <c r="D201" s="162" t="s">
        <v>160</v>
      </c>
      <c r="E201" s="171" t="s">
        <v>1</v>
      </c>
      <c r="F201" s="172" t="s">
        <v>163</v>
      </c>
      <c r="H201" s="173">
        <v>3.6999999999999998E-2</v>
      </c>
      <c r="I201" s="174"/>
      <c r="L201" s="170"/>
      <c r="M201" s="175"/>
      <c r="N201" s="176"/>
      <c r="O201" s="176"/>
      <c r="P201" s="176"/>
      <c r="Q201" s="176"/>
      <c r="R201" s="176"/>
      <c r="S201" s="176"/>
      <c r="T201" s="177"/>
      <c r="AT201" s="171" t="s">
        <v>160</v>
      </c>
      <c r="AU201" s="171" t="s">
        <v>89</v>
      </c>
      <c r="AV201" s="14" t="s">
        <v>158</v>
      </c>
      <c r="AW201" s="14" t="s">
        <v>34</v>
      </c>
      <c r="AX201" s="14" t="s">
        <v>83</v>
      </c>
      <c r="AY201" s="171" t="s">
        <v>151</v>
      </c>
    </row>
    <row r="202" spans="1:65" s="12" customFormat="1" ht="22.9" customHeight="1" x14ac:dyDescent="0.2">
      <c r="B202" s="134"/>
      <c r="D202" s="135" t="s">
        <v>77</v>
      </c>
      <c r="E202" s="145" t="s">
        <v>169</v>
      </c>
      <c r="F202" s="145" t="s">
        <v>242</v>
      </c>
      <c r="I202" s="137"/>
      <c r="J202" s="146">
        <f>BK202</f>
        <v>0</v>
      </c>
      <c r="L202" s="134"/>
      <c r="M202" s="139"/>
      <c r="N202" s="140"/>
      <c r="O202" s="140"/>
      <c r="P202" s="141">
        <f>SUM(P203:P233)</f>
        <v>0</v>
      </c>
      <c r="Q202" s="140"/>
      <c r="R202" s="141">
        <f>SUM(R203:R233)</f>
        <v>28.177067129999998</v>
      </c>
      <c r="S202" s="140"/>
      <c r="T202" s="142">
        <f>SUM(T203:T233)</f>
        <v>0</v>
      </c>
      <c r="AR202" s="135" t="s">
        <v>83</v>
      </c>
      <c r="AT202" s="143" t="s">
        <v>77</v>
      </c>
      <c r="AU202" s="143" t="s">
        <v>83</v>
      </c>
      <c r="AY202" s="135" t="s">
        <v>151</v>
      </c>
      <c r="BK202" s="144">
        <f>SUM(BK203:BK233)</f>
        <v>0</v>
      </c>
    </row>
    <row r="203" spans="1:65" s="2" customFormat="1" ht="24" x14ac:dyDescent="0.2">
      <c r="A203" s="31"/>
      <c r="B203" s="147"/>
      <c r="C203" s="148" t="s">
        <v>243</v>
      </c>
      <c r="D203" s="148" t="s">
        <v>153</v>
      </c>
      <c r="E203" s="149" t="s">
        <v>244</v>
      </c>
      <c r="F203" s="150" t="s">
        <v>245</v>
      </c>
      <c r="G203" s="151" t="s">
        <v>246</v>
      </c>
      <c r="H203" s="152">
        <v>2</v>
      </c>
      <c r="I203" s="153"/>
      <c r="J203" s="154">
        <f>ROUND(I203*H203,2)</f>
        <v>0</v>
      </c>
      <c r="K203" s="150" t="s">
        <v>157</v>
      </c>
      <c r="L203" s="32"/>
      <c r="M203" s="155" t="s">
        <v>1</v>
      </c>
      <c r="N203" s="156" t="s">
        <v>44</v>
      </c>
      <c r="O203" s="57"/>
      <c r="P203" s="157">
        <f>O203*H203</f>
        <v>0</v>
      </c>
      <c r="Q203" s="157">
        <v>1.2619999999999999E-2</v>
      </c>
      <c r="R203" s="157">
        <f>Q203*H203</f>
        <v>2.5239999999999999E-2</v>
      </c>
      <c r="S203" s="157">
        <v>0</v>
      </c>
      <c r="T203" s="158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9" t="s">
        <v>158</v>
      </c>
      <c r="AT203" s="159" t="s">
        <v>153</v>
      </c>
      <c r="AU203" s="159" t="s">
        <v>89</v>
      </c>
      <c r="AY203" s="16" t="s">
        <v>151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16" t="s">
        <v>89</v>
      </c>
      <c r="BK203" s="160">
        <f>ROUND(I203*H203,2)</f>
        <v>0</v>
      </c>
      <c r="BL203" s="16" t="s">
        <v>158</v>
      </c>
      <c r="BM203" s="159" t="s">
        <v>247</v>
      </c>
    </row>
    <row r="204" spans="1:65" s="13" customFormat="1" ht="11.25" x14ac:dyDescent="0.2">
      <c r="B204" s="161"/>
      <c r="D204" s="162" t="s">
        <v>160</v>
      </c>
      <c r="E204" s="163" t="s">
        <v>1</v>
      </c>
      <c r="F204" s="164" t="s">
        <v>248</v>
      </c>
      <c r="H204" s="165">
        <v>2</v>
      </c>
      <c r="I204" s="166"/>
      <c r="L204" s="161"/>
      <c r="M204" s="167"/>
      <c r="N204" s="168"/>
      <c r="O204" s="168"/>
      <c r="P204" s="168"/>
      <c r="Q204" s="168"/>
      <c r="R204" s="168"/>
      <c r="S204" s="168"/>
      <c r="T204" s="169"/>
      <c r="AT204" s="163" t="s">
        <v>160</v>
      </c>
      <c r="AU204" s="163" t="s">
        <v>89</v>
      </c>
      <c r="AV204" s="13" t="s">
        <v>89</v>
      </c>
      <c r="AW204" s="13" t="s">
        <v>34</v>
      </c>
      <c r="AX204" s="13" t="s">
        <v>83</v>
      </c>
      <c r="AY204" s="163" t="s">
        <v>151</v>
      </c>
    </row>
    <row r="205" spans="1:65" s="2" customFormat="1" ht="24" x14ac:dyDescent="0.2">
      <c r="A205" s="31"/>
      <c r="B205" s="147"/>
      <c r="C205" s="148" t="s">
        <v>249</v>
      </c>
      <c r="D205" s="148" t="s">
        <v>153</v>
      </c>
      <c r="E205" s="149" t="s">
        <v>250</v>
      </c>
      <c r="F205" s="150" t="s">
        <v>251</v>
      </c>
      <c r="G205" s="151" t="s">
        <v>246</v>
      </c>
      <c r="H205" s="152">
        <v>8</v>
      </c>
      <c r="I205" s="153"/>
      <c r="J205" s="154">
        <f>ROUND(I205*H205,2)</f>
        <v>0</v>
      </c>
      <c r="K205" s="150" t="s">
        <v>1</v>
      </c>
      <c r="L205" s="32"/>
      <c r="M205" s="155" t="s">
        <v>1</v>
      </c>
      <c r="N205" s="156" t="s">
        <v>44</v>
      </c>
      <c r="O205" s="57"/>
      <c r="P205" s="157">
        <f>O205*H205</f>
        <v>0</v>
      </c>
      <c r="Q205" s="157">
        <v>2.5239999999999999E-2</v>
      </c>
      <c r="R205" s="157">
        <f>Q205*H205</f>
        <v>0.20191999999999999</v>
      </c>
      <c r="S205" s="157">
        <v>0</v>
      </c>
      <c r="T205" s="158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9" t="s">
        <v>158</v>
      </c>
      <c r="AT205" s="159" t="s">
        <v>153</v>
      </c>
      <c r="AU205" s="159" t="s">
        <v>89</v>
      </c>
      <c r="AY205" s="16" t="s">
        <v>151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6" t="s">
        <v>89</v>
      </c>
      <c r="BK205" s="160">
        <f>ROUND(I205*H205,2)</f>
        <v>0</v>
      </c>
      <c r="BL205" s="16" t="s">
        <v>158</v>
      </c>
      <c r="BM205" s="159" t="s">
        <v>252</v>
      </c>
    </row>
    <row r="206" spans="1:65" s="2" customFormat="1" ht="24" x14ac:dyDescent="0.2">
      <c r="A206" s="31"/>
      <c r="B206" s="147"/>
      <c r="C206" s="148" t="s">
        <v>253</v>
      </c>
      <c r="D206" s="148" t="s">
        <v>153</v>
      </c>
      <c r="E206" s="149" t="s">
        <v>254</v>
      </c>
      <c r="F206" s="150" t="s">
        <v>255</v>
      </c>
      <c r="G206" s="151" t="s">
        <v>156</v>
      </c>
      <c r="H206" s="152">
        <v>0.35099999999999998</v>
      </c>
      <c r="I206" s="153"/>
      <c r="J206" s="154">
        <f>ROUND(I206*H206,2)</f>
        <v>0</v>
      </c>
      <c r="K206" s="150" t="s">
        <v>157</v>
      </c>
      <c r="L206" s="32"/>
      <c r="M206" s="155" t="s">
        <v>1</v>
      </c>
      <c r="N206" s="156" t="s">
        <v>44</v>
      </c>
      <c r="O206" s="57"/>
      <c r="P206" s="157">
        <f>O206*H206</f>
        <v>0</v>
      </c>
      <c r="Q206" s="157">
        <v>1.8774999999999999</v>
      </c>
      <c r="R206" s="157">
        <f>Q206*H206</f>
        <v>0.65900249999999994</v>
      </c>
      <c r="S206" s="157">
        <v>0</v>
      </c>
      <c r="T206" s="15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9" t="s">
        <v>158</v>
      </c>
      <c r="AT206" s="159" t="s">
        <v>153</v>
      </c>
      <c r="AU206" s="159" t="s">
        <v>89</v>
      </c>
      <c r="AY206" s="16" t="s">
        <v>151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6" t="s">
        <v>89</v>
      </c>
      <c r="BK206" s="160">
        <f>ROUND(I206*H206,2)</f>
        <v>0</v>
      </c>
      <c r="BL206" s="16" t="s">
        <v>158</v>
      </c>
      <c r="BM206" s="159" t="s">
        <v>256</v>
      </c>
    </row>
    <row r="207" spans="1:65" s="13" customFormat="1" ht="11.25" x14ac:dyDescent="0.2">
      <c r="B207" s="161"/>
      <c r="D207" s="162" t="s">
        <v>160</v>
      </c>
      <c r="E207" s="163" t="s">
        <v>1</v>
      </c>
      <c r="F207" s="164" t="s">
        <v>257</v>
      </c>
      <c r="H207" s="165">
        <v>0.35099999999999998</v>
      </c>
      <c r="I207" s="166"/>
      <c r="L207" s="161"/>
      <c r="M207" s="167"/>
      <c r="N207" s="168"/>
      <c r="O207" s="168"/>
      <c r="P207" s="168"/>
      <c r="Q207" s="168"/>
      <c r="R207" s="168"/>
      <c r="S207" s="168"/>
      <c r="T207" s="169"/>
      <c r="AT207" s="163" t="s">
        <v>160</v>
      </c>
      <c r="AU207" s="163" t="s">
        <v>89</v>
      </c>
      <c r="AV207" s="13" t="s">
        <v>89</v>
      </c>
      <c r="AW207" s="13" t="s">
        <v>34</v>
      </c>
      <c r="AX207" s="13" t="s">
        <v>83</v>
      </c>
      <c r="AY207" s="163" t="s">
        <v>151</v>
      </c>
    </row>
    <row r="208" spans="1:65" s="2" customFormat="1" ht="33" customHeight="1" x14ac:dyDescent="0.2">
      <c r="A208" s="31"/>
      <c r="B208" s="147"/>
      <c r="C208" s="148" t="s">
        <v>258</v>
      </c>
      <c r="D208" s="148" t="s">
        <v>153</v>
      </c>
      <c r="E208" s="149" t="s">
        <v>259</v>
      </c>
      <c r="F208" s="150" t="s">
        <v>260</v>
      </c>
      <c r="G208" s="151" t="s">
        <v>225</v>
      </c>
      <c r="H208" s="152">
        <v>26.645</v>
      </c>
      <c r="I208" s="153"/>
      <c r="J208" s="154">
        <f>ROUND(I208*H208,2)</f>
        <v>0</v>
      </c>
      <c r="K208" s="150" t="s">
        <v>1</v>
      </c>
      <c r="L208" s="32"/>
      <c r="M208" s="155" t="s">
        <v>1</v>
      </c>
      <c r="N208" s="156" t="s">
        <v>44</v>
      </c>
      <c r="O208" s="57"/>
      <c r="P208" s="157">
        <f>O208*H208</f>
        <v>0</v>
      </c>
      <c r="Q208" s="157">
        <v>0.34056999999999998</v>
      </c>
      <c r="R208" s="157">
        <f>Q208*H208</f>
        <v>9.07448765</v>
      </c>
      <c r="S208" s="157">
        <v>0</v>
      </c>
      <c r="T208" s="158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9" t="s">
        <v>158</v>
      </c>
      <c r="AT208" s="159" t="s">
        <v>153</v>
      </c>
      <c r="AU208" s="159" t="s">
        <v>89</v>
      </c>
      <c r="AY208" s="16" t="s">
        <v>151</v>
      </c>
      <c r="BE208" s="160">
        <f>IF(N208="základní",J208,0)</f>
        <v>0</v>
      </c>
      <c r="BF208" s="160">
        <f>IF(N208="snížená",J208,0)</f>
        <v>0</v>
      </c>
      <c r="BG208" s="160">
        <f>IF(N208="zákl. přenesená",J208,0)</f>
        <v>0</v>
      </c>
      <c r="BH208" s="160">
        <f>IF(N208="sníž. přenesená",J208,0)</f>
        <v>0</v>
      </c>
      <c r="BI208" s="160">
        <f>IF(N208="nulová",J208,0)</f>
        <v>0</v>
      </c>
      <c r="BJ208" s="16" t="s">
        <v>89</v>
      </c>
      <c r="BK208" s="160">
        <f>ROUND(I208*H208,2)</f>
        <v>0</v>
      </c>
      <c r="BL208" s="16" t="s">
        <v>158</v>
      </c>
      <c r="BM208" s="159" t="s">
        <v>261</v>
      </c>
    </row>
    <row r="209" spans="1:65" s="13" customFormat="1" ht="11.25" x14ac:dyDescent="0.2">
      <c r="B209" s="161"/>
      <c r="D209" s="162" t="s">
        <v>160</v>
      </c>
      <c r="E209" s="163" t="s">
        <v>1</v>
      </c>
      <c r="F209" s="164" t="s">
        <v>262</v>
      </c>
      <c r="H209" s="165">
        <v>26.645</v>
      </c>
      <c r="I209" s="166"/>
      <c r="L209" s="161"/>
      <c r="M209" s="167"/>
      <c r="N209" s="168"/>
      <c r="O209" s="168"/>
      <c r="P209" s="168"/>
      <c r="Q209" s="168"/>
      <c r="R209" s="168"/>
      <c r="S209" s="168"/>
      <c r="T209" s="169"/>
      <c r="AT209" s="163" t="s">
        <v>160</v>
      </c>
      <c r="AU209" s="163" t="s">
        <v>89</v>
      </c>
      <c r="AV209" s="13" t="s">
        <v>89</v>
      </c>
      <c r="AW209" s="13" t="s">
        <v>34</v>
      </c>
      <c r="AX209" s="13" t="s">
        <v>83</v>
      </c>
      <c r="AY209" s="163" t="s">
        <v>151</v>
      </c>
    </row>
    <row r="210" spans="1:65" s="2" customFormat="1" ht="36" x14ac:dyDescent="0.2">
      <c r="A210" s="31"/>
      <c r="B210" s="147"/>
      <c r="C210" s="148" t="s">
        <v>263</v>
      </c>
      <c r="D210" s="148" t="s">
        <v>153</v>
      </c>
      <c r="E210" s="149" t="s">
        <v>264</v>
      </c>
      <c r="F210" s="150" t="s">
        <v>265</v>
      </c>
      <c r="G210" s="151" t="s">
        <v>225</v>
      </c>
      <c r="H210" s="152">
        <v>3.6709999999999998</v>
      </c>
      <c r="I210" s="153"/>
      <c r="J210" s="154">
        <f>ROUND(I210*H210,2)</f>
        <v>0</v>
      </c>
      <c r="K210" s="150" t="s">
        <v>1</v>
      </c>
      <c r="L210" s="32"/>
      <c r="M210" s="155" t="s">
        <v>1</v>
      </c>
      <c r="N210" s="156" t="s">
        <v>44</v>
      </c>
      <c r="O210" s="57"/>
      <c r="P210" s="157">
        <f>O210*H210</f>
        <v>0</v>
      </c>
      <c r="Q210" s="157">
        <v>0.20133000000000001</v>
      </c>
      <c r="R210" s="157">
        <f>Q210*H210</f>
        <v>0.73908242999999996</v>
      </c>
      <c r="S210" s="157">
        <v>0</v>
      </c>
      <c r="T210" s="158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9" t="s">
        <v>158</v>
      </c>
      <c r="AT210" s="159" t="s">
        <v>153</v>
      </c>
      <c r="AU210" s="159" t="s">
        <v>89</v>
      </c>
      <c r="AY210" s="16" t="s">
        <v>151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6" t="s">
        <v>89</v>
      </c>
      <c r="BK210" s="160">
        <f>ROUND(I210*H210,2)</f>
        <v>0</v>
      </c>
      <c r="BL210" s="16" t="s">
        <v>158</v>
      </c>
      <c r="BM210" s="159" t="s">
        <v>266</v>
      </c>
    </row>
    <row r="211" spans="1:65" s="13" customFormat="1" ht="11.25" x14ac:dyDescent="0.2">
      <c r="B211" s="161"/>
      <c r="D211" s="162" t="s">
        <v>160</v>
      </c>
      <c r="E211" s="163" t="s">
        <v>1</v>
      </c>
      <c r="F211" s="164" t="s">
        <v>267</v>
      </c>
      <c r="H211" s="165">
        <v>3.6709999999999998</v>
      </c>
      <c r="I211" s="166"/>
      <c r="L211" s="161"/>
      <c r="M211" s="167"/>
      <c r="N211" s="168"/>
      <c r="O211" s="168"/>
      <c r="P211" s="168"/>
      <c r="Q211" s="168"/>
      <c r="R211" s="168"/>
      <c r="S211" s="168"/>
      <c r="T211" s="169"/>
      <c r="AT211" s="163" t="s">
        <v>160</v>
      </c>
      <c r="AU211" s="163" t="s">
        <v>89</v>
      </c>
      <c r="AV211" s="13" t="s">
        <v>89</v>
      </c>
      <c r="AW211" s="13" t="s">
        <v>34</v>
      </c>
      <c r="AX211" s="13" t="s">
        <v>83</v>
      </c>
      <c r="AY211" s="163" t="s">
        <v>151</v>
      </c>
    </row>
    <row r="212" spans="1:65" s="2" customFormat="1" ht="21.75" customHeight="1" x14ac:dyDescent="0.2">
      <c r="A212" s="31"/>
      <c r="B212" s="147"/>
      <c r="C212" s="148" t="s">
        <v>7</v>
      </c>
      <c r="D212" s="148" t="s">
        <v>153</v>
      </c>
      <c r="E212" s="149" t="s">
        <v>268</v>
      </c>
      <c r="F212" s="150" t="s">
        <v>269</v>
      </c>
      <c r="G212" s="151" t="s">
        <v>246</v>
      </c>
      <c r="H212" s="152">
        <v>8</v>
      </c>
      <c r="I212" s="153"/>
      <c r="J212" s="154">
        <f>ROUND(I212*H212,2)</f>
        <v>0</v>
      </c>
      <c r="K212" s="150" t="s">
        <v>157</v>
      </c>
      <c r="L212" s="32"/>
      <c r="M212" s="155" t="s">
        <v>1</v>
      </c>
      <c r="N212" s="156" t="s">
        <v>44</v>
      </c>
      <c r="O212" s="57"/>
      <c r="P212" s="157">
        <f>O212*H212</f>
        <v>0</v>
      </c>
      <c r="Q212" s="157">
        <v>2.6929999999999999E-2</v>
      </c>
      <c r="R212" s="157">
        <f>Q212*H212</f>
        <v>0.21543999999999999</v>
      </c>
      <c r="S212" s="157">
        <v>0</v>
      </c>
      <c r="T212" s="158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9" t="s">
        <v>158</v>
      </c>
      <c r="AT212" s="159" t="s">
        <v>153</v>
      </c>
      <c r="AU212" s="159" t="s">
        <v>89</v>
      </c>
      <c r="AY212" s="16" t="s">
        <v>151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6" t="s">
        <v>89</v>
      </c>
      <c r="BK212" s="160">
        <f>ROUND(I212*H212,2)</f>
        <v>0</v>
      </c>
      <c r="BL212" s="16" t="s">
        <v>158</v>
      </c>
      <c r="BM212" s="159" t="s">
        <v>270</v>
      </c>
    </row>
    <row r="213" spans="1:65" s="2" customFormat="1" ht="21.75" customHeight="1" x14ac:dyDescent="0.2">
      <c r="A213" s="31"/>
      <c r="B213" s="147"/>
      <c r="C213" s="148" t="s">
        <v>271</v>
      </c>
      <c r="D213" s="148" t="s">
        <v>153</v>
      </c>
      <c r="E213" s="149" t="s">
        <v>272</v>
      </c>
      <c r="F213" s="150" t="s">
        <v>273</v>
      </c>
      <c r="G213" s="151" t="s">
        <v>246</v>
      </c>
      <c r="H213" s="152">
        <v>2</v>
      </c>
      <c r="I213" s="153"/>
      <c r="J213" s="154">
        <f>ROUND(I213*H213,2)</f>
        <v>0</v>
      </c>
      <c r="K213" s="150" t="s">
        <v>157</v>
      </c>
      <c r="L213" s="32"/>
      <c r="M213" s="155" t="s">
        <v>1</v>
      </c>
      <c r="N213" s="156" t="s">
        <v>44</v>
      </c>
      <c r="O213" s="57"/>
      <c r="P213" s="157">
        <f>O213*H213</f>
        <v>0</v>
      </c>
      <c r="Q213" s="157">
        <v>5.2789999999999997E-2</v>
      </c>
      <c r="R213" s="157">
        <f>Q213*H213</f>
        <v>0.10557999999999999</v>
      </c>
      <c r="S213" s="157">
        <v>0</v>
      </c>
      <c r="T213" s="158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9" t="s">
        <v>158</v>
      </c>
      <c r="AT213" s="159" t="s">
        <v>153</v>
      </c>
      <c r="AU213" s="159" t="s">
        <v>89</v>
      </c>
      <c r="AY213" s="16" t="s">
        <v>151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6" t="s">
        <v>89</v>
      </c>
      <c r="BK213" s="160">
        <f>ROUND(I213*H213,2)</f>
        <v>0</v>
      </c>
      <c r="BL213" s="16" t="s">
        <v>158</v>
      </c>
      <c r="BM213" s="159" t="s">
        <v>274</v>
      </c>
    </row>
    <row r="214" spans="1:65" s="2" customFormat="1" ht="24" x14ac:dyDescent="0.2">
      <c r="A214" s="31"/>
      <c r="B214" s="147"/>
      <c r="C214" s="148" t="s">
        <v>275</v>
      </c>
      <c r="D214" s="148" t="s">
        <v>153</v>
      </c>
      <c r="E214" s="149" t="s">
        <v>276</v>
      </c>
      <c r="F214" s="150" t="s">
        <v>277</v>
      </c>
      <c r="G214" s="151" t="s">
        <v>180</v>
      </c>
      <c r="H214" s="152">
        <v>0.161</v>
      </c>
      <c r="I214" s="153"/>
      <c r="J214" s="154">
        <f>ROUND(I214*H214,2)</f>
        <v>0</v>
      </c>
      <c r="K214" s="150" t="s">
        <v>157</v>
      </c>
      <c r="L214" s="32"/>
      <c r="M214" s="155" t="s">
        <v>1</v>
      </c>
      <c r="N214" s="156" t="s">
        <v>44</v>
      </c>
      <c r="O214" s="57"/>
      <c r="P214" s="157">
        <f>O214*H214</f>
        <v>0</v>
      </c>
      <c r="Q214" s="157">
        <v>1.0900000000000001</v>
      </c>
      <c r="R214" s="157">
        <f>Q214*H214</f>
        <v>0.17549000000000001</v>
      </c>
      <c r="S214" s="157">
        <v>0</v>
      </c>
      <c r="T214" s="158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9" t="s">
        <v>158</v>
      </c>
      <c r="AT214" s="159" t="s">
        <v>153</v>
      </c>
      <c r="AU214" s="159" t="s">
        <v>89</v>
      </c>
      <c r="AY214" s="16" t="s">
        <v>151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6" t="s">
        <v>89</v>
      </c>
      <c r="BK214" s="160">
        <f>ROUND(I214*H214,2)</f>
        <v>0</v>
      </c>
      <c r="BL214" s="16" t="s">
        <v>158</v>
      </c>
      <c r="BM214" s="159" t="s">
        <v>278</v>
      </c>
    </row>
    <row r="215" spans="1:65" s="13" customFormat="1" ht="11.25" x14ac:dyDescent="0.2">
      <c r="B215" s="161"/>
      <c r="D215" s="162" t="s">
        <v>160</v>
      </c>
      <c r="E215" s="163" t="s">
        <v>1</v>
      </c>
      <c r="F215" s="164" t="s">
        <v>279</v>
      </c>
      <c r="H215" s="165">
        <v>1.7999999999999999E-2</v>
      </c>
      <c r="I215" s="166"/>
      <c r="L215" s="161"/>
      <c r="M215" s="167"/>
      <c r="N215" s="168"/>
      <c r="O215" s="168"/>
      <c r="P215" s="168"/>
      <c r="Q215" s="168"/>
      <c r="R215" s="168"/>
      <c r="S215" s="168"/>
      <c r="T215" s="169"/>
      <c r="AT215" s="163" t="s">
        <v>160</v>
      </c>
      <c r="AU215" s="163" t="s">
        <v>89</v>
      </c>
      <c r="AV215" s="13" t="s">
        <v>89</v>
      </c>
      <c r="AW215" s="13" t="s">
        <v>34</v>
      </c>
      <c r="AX215" s="13" t="s">
        <v>78</v>
      </c>
      <c r="AY215" s="163" t="s">
        <v>151</v>
      </c>
    </row>
    <row r="216" spans="1:65" s="13" customFormat="1" ht="11.25" x14ac:dyDescent="0.2">
      <c r="B216" s="161"/>
      <c r="D216" s="162" t="s">
        <v>160</v>
      </c>
      <c r="E216" s="163" t="s">
        <v>1</v>
      </c>
      <c r="F216" s="164" t="s">
        <v>280</v>
      </c>
      <c r="H216" s="165">
        <v>0.14299999999999999</v>
      </c>
      <c r="I216" s="166"/>
      <c r="L216" s="161"/>
      <c r="M216" s="167"/>
      <c r="N216" s="168"/>
      <c r="O216" s="168"/>
      <c r="P216" s="168"/>
      <c r="Q216" s="168"/>
      <c r="R216" s="168"/>
      <c r="S216" s="168"/>
      <c r="T216" s="169"/>
      <c r="AT216" s="163" t="s">
        <v>160</v>
      </c>
      <c r="AU216" s="163" t="s">
        <v>89</v>
      </c>
      <c r="AV216" s="13" t="s">
        <v>89</v>
      </c>
      <c r="AW216" s="13" t="s">
        <v>34</v>
      </c>
      <c r="AX216" s="13" t="s">
        <v>78</v>
      </c>
      <c r="AY216" s="163" t="s">
        <v>151</v>
      </c>
    </row>
    <row r="217" spans="1:65" s="14" customFormat="1" ht="11.25" x14ac:dyDescent="0.2">
      <c r="B217" s="170"/>
      <c r="D217" s="162" t="s">
        <v>160</v>
      </c>
      <c r="E217" s="171" t="s">
        <v>1</v>
      </c>
      <c r="F217" s="172" t="s">
        <v>163</v>
      </c>
      <c r="H217" s="173">
        <v>0.161</v>
      </c>
      <c r="I217" s="174"/>
      <c r="L217" s="170"/>
      <c r="M217" s="175"/>
      <c r="N217" s="176"/>
      <c r="O217" s="176"/>
      <c r="P217" s="176"/>
      <c r="Q217" s="176"/>
      <c r="R217" s="176"/>
      <c r="S217" s="176"/>
      <c r="T217" s="177"/>
      <c r="AT217" s="171" t="s">
        <v>160</v>
      </c>
      <c r="AU217" s="171" t="s">
        <v>89</v>
      </c>
      <c r="AV217" s="14" t="s">
        <v>158</v>
      </c>
      <c r="AW217" s="14" t="s">
        <v>34</v>
      </c>
      <c r="AX217" s="14" t="s">
        <v>83</v>
      </c>
      <c r="AY217" s="171" t="s">
        <v>151</v>
      </c>
    </row>
    <row r="218" spans="1:65" s="2" customFormat="1" ht="24" x14ac:dyDescent="0.2">
      <c r="A218" s="31"/>
      <c r="B218" s="147"/>
      <c r="C218" s="148" t="s">
        <v>281</v>
      </c>
      <c r="D218" s="148" t="s">
        <v>153</v>
      </c>
      <c r="E218" s="149" t="s">
        <v>282</v>
      </c>
      <c r="F218" s="150" t="s">
        <v>283</v>
      </c>
      <c r="G218" s="151" t="s">
        <v>180</v>
      </c>
      <c r="H218" s="152">
        <v>0.81399999999999995</v>
      </c>
      <c r="I218" s="153"/>
      <c r="J218" s="154">
        <f>ROUND(I218*H218,2)</f>
        <v>0</v>
      </c>
      <c r="K218" s="150" t="s">
        <v>157</v>
      </c>
      <c r="L218" s="32"/>
      <c r="M218" s="155" t="s">
        <v>1</v>
      </c>
      <c r="N218" s="156" t="s">
        <v>44</v>
      </c>
      <c r="O218" s="57"/>
      <c r="P218" s="157">
        <f>O218*H218</f>
        <v>0</v>
      </c>
      <c r="Q218" s="157">
        <v>1.0900000000000001</v>
      </c>
      <c r="R218" s="157">
        <f>Q218*H218</f>
        <v>0.88726000000000005</v>
      </c>
      <c r="S218" s="157">
        <v>0</v>
      </c>
      <c r="T218" s="158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9" t="s">
        <v>158</v>
      </c>
      <c r="AT218" s="159" t="s">
        <v>153</v>
      </c>
      <c r="AU218" s="159" t="s">
        <v>89</v>
      </c>
      <c r="AY218" s="16" t="s">
        <v>151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6" t="s">
        <v>89</v>
      </c>
      <c r="BK218" s="160">
        <f>ROUND(I218*H218,2)</f>
        <v>0</v>
      </c>
      <c r="BL218" s="16" t="s">
        <v>158</v>
      </c>
      <c r="BM218" s="159" t="s">
        <v>284</v>
      </c>
    </row>
    <row r="219" spans="1:65" s="13" customFormat="1" ht="11.25" x14ac:dyDescent="0.2">
      <c r="B219" s="161"/>
      <c r="D219" s="162" t="s">
        <v>160</v>
      </c>
      <c r="E219" s="163" t="s">
        <v>1</v>
      </c>
      <c r="F219" s="164" t="s">
        <v>285</v>
      </c>
      <c r="H219" s="165">
        <v>0.35</v>
      </c>
      <c r="I219" s="166"/>
      <c r="L219" s="161"/>
      <c r="M219" s="167"/>
      <c r="N219" s="168"/>
      <c r="O219" s="168"/>
      <c r="P219" s="168"/>
      <c r="Q219" s="168"/>
      <c r="R219" s="168"/>
      <c r="S219" s="168"/>
      <c r="T219" s="169"/>
      <c r="AT219" s="163" t="s">
        <v>160</v>
      </c>
      <c r="AU219" s="163" t="s">
        <v>89</v>
      </c>
      <c r="AV219" s="13" t="s">
        <v>89</v>
      </c>
      <c r="AW219" s="13" t="s">
        <v>34</v>
      </c>
      <c r="AX219" s="13" t="s">
        <v>78</v>
      </c>
      <c r="AY219" s="163" t="s">
        <v>151</v>
      </c>
    </row>
    <row r="220" spans="1:65" s="13" customFormat="1" ht="11.25" x14ac:dyDescent="0.2">
      <c r="B220" s="161"/>
      <c r="D220" s="162" t="s">
        <v>160</v>
      </c>
      <c r="E220" s="163" t="s">
        <v>1</v>
      </c>
      <c r="F220" s="164" t="s">
        <v>286</v>
      </c>
      <c r="H220" s="165">
        <v>0.46400000000000002</v>
      </c>
      <c r="I220" s="166"/>
      <c r="L220" s="161"/>
      <c r="M220" s="167"/>
      <c r="N220" s="168"/>
      <c r="O220" s="168"/>
      <c r="P220" s="168"/>
      <c r="Q220" s="168"/>
      <c r="R220" s="168"/>
      <c r="S220" s="168"/>
      <c r="T220" s="169"/>
      <c r="AT220" s="163" t="s">
        <v>160</v>
      </c>
      <c r="AU220" s="163" t="s">
        <v>89</v>
      </c>
      <c r="AV220" s="13" t="s">
        <v>89</v>
      </c>
      <c r="AW220" s="13" t="s">
        <v>34</v>
      </c>
      <c r="AX220" s="13" t="s">
        <v>78</v>
      </c>
      <c r="AY220" s="163" t="s">
        <v>151</v>
      </c>
    </row>
    <row r="221" spans="1:65" s="14" customFormat="1" ht="11.25" x14ac:dyDescent="0.2">
      <c r="B221" s="170"/>
      <c r="D221" s="162" t="s">
        <v>160</v>
      </c>
      <c r="E221" s="171" t="s">
        <v>1</v>
      </c>
      <c r="F221" s="172" t="s">
        <v>163</v>
      </c>
      <c r="H221" s="173">
        <v>0.81399999999999995</v>
      </c>
      <c r="I221" s="174"/>
      <c r="L221" s="170"/>
      <c r="M221" s="175"/>
      <c r="N221" s="176"/>
      <c r="O221" s="176"/>
      <c r="P221" s="176"/>
      <c r="Q221" s="176"/>
      <c r="R221" s="176"/>
      <c r="S221" s="176"/>
      <c r="T221" s="177"/>
      <c r="AT221" s="171" t="s">
        <v>160</v>
      </c>
      <c r="AU221" s="171" t="s">
        <v>89</v>
      </c>
      <c r="AV221" s="14" t="s">
        <v>158</v>
      </c>
      <c r="AW221" s="14" t="s">
        <v>34</v>
      </c>
      <c r="AX221" s="14" t="s">
        <v>83</v>
      </c>
      <c r="AY221" s="171" t="s">
        <v>151</v>
      </c>
    </row>
    <row r="222" spans="1:65" s="2" customFormat="1" ht="24" x14ac:dyDescent="0.2">
      <c r="A222" s="31"/>
      <c r="B222" s="147"/>
      <c r="C222" s="148" t="s">
        <v>287</v>
      </c>
      <c r="D222" s="148" t="s">
        <v>153</v>
      </c>
      <c r="E222" s="149" t="s">
        <v>288</v>
      </c>
      <c r="F222" s="150" t="s">
        <v>289</v>
      </c>
      <c r="G222" s="151" t="s">
        <v>246</v>
      </c>
      <c r="H222" s="152">
        <v>4</v>
      </c>
      <c r="I222" s="153"/>
      <c r="J222" s="154">
        <f>ROUND(I222*H222,2)</f>
        <v>0</v>
      </c>
      <c r="K222" s="150" t="s">
        <v>157</v>
      </c>
      <c r="L222" s="32"/>
      <c r="M222" s="155" t="s">
        <v>1</v>
      </c>
      <c r="N222" s="156" t="s">
        <v>44</v>
      </c>
      <c r="O222" s="57"/>
      <c r="P222" s="157">
        <f>O222*H222</f>
        <v>0</v>
      </c>
      <c r="Q222" s="157">
        <v>2.49E-3</v>
      </c>
      <c r="R222" s="157">
        <f>Q222*H222</f>
        <v>9.9600000000000001E-3</v>
      </c>
      <c r="S222" s="157">
        <v>0</v>
      </c>
      <c r="T222" s="158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9" t="s">
        <v>158</v>
      </c>
      <c r="AT222" s="159" t="s">
        <v>153</v>
      </c>
      <c r="AU222" s="159" t="s">
        <v>89</v>
      </c>
      <c r="AY222" s="16" t="s">
        <v>151</v>
      </c>
      <c r="BE222" s="160">
        <f>IF(N222="základní",J222,0)</f>
        <v>0</v>
      </c>
      <c r="BF222" s="160">
        <f>IF(N222="snížená",J222,0)</f>
        <v>0</v>
      </c>
      <c r="BG222" s="160">
        <f>IF(N222="zákl. přenesená",J222,0)</f>
        <v>0</v>
      </c>
      <c r="BH222" s="160">
        <f>IF(N222="sníž. přenesená",J222,0)</f>
        <v>0</v>
      </c>
      <c r="BI222" s="160">
        <f>IF(N222="nulová",J222,0)</f>
        <v>0</v>
      </c>
      <c r="BJ222" s="16" t="s">
        <v>89</v>
      </c>
      <c r="BK222" s="160">
        <f>ROUND(I222*H222,2)</f>
        <v>0</v>
      </c>
      <c r="BL222" s="16" t="s">
        <v>158</v>
      </c>
      <c r="BM222" s="159" t="s">
        <v>290</v>
      </c>
    </row>
    <row r="223" spans="1:65" s="13" customFormat="1" ht="11.25" x14ac:dyDescent="0.2">
      <c r="B223" s="161"/>
      <c r="D223" s="162" t="s">
        <v>160</v>
      </c>
      <c r="E223" s="163" t="s">
        <v>1</v>
      </c>
      <c r="F223" s="164" t="s">
        <v>291</v>
      </c>
      <c r="H223" s="165">
        <v>4</v>
      </c>
      <c r="I223" s="166"/>
      <c r="L223" s="161"/>
      <c r="M223" s="167"/>
      <c r="N223" s="168"/>
      <c r="O223" s="168"/>
      <c r="P223" s="168"/>
      <c r="Q223" s="168"/>
      <c r="R223" s="168"/>
      <c r="S223" s="168"/>
      <c r="T223" s="169"/>
      <c r="AT223" s="163" t="s">
        <v>160</v>
      </c>
      <c r="AU223" s="163" t="s">
        <v>89</v>
      </c>
      <c r="AV223" s="13" t="s">
        <v>89</v>
      </c>
      <c r="AW223" s="13" t="s">
        <v>34</v>
      </c>
      <c r="AX223" s="13" t="s">
        <v>83</v>
      </c>
      <c r="AY223" s="163" t="s">
        <v>151</v>
      </c>
    </row>
    <row r="224" spans="1:65" s="2" customFormat="1" ht="24" x14ac:dyDescent="0.2">
      <c r="A224" s="31"/>
      <c r="B224" s="147"/>
      <c r="C224" s="148" t="s">
        <v>292</v>
      </c>
      <c r="D224" s="148" t="s">
        <v>153</v>
      </c>
      <c r="E224" s="149" t="s">
        <v>293</v>
      </c>
      <c r="F224" s="150" t="s">
        <v>294</v>
      </c>
      <c r="G224" s="151" t="s">
        <v>225</v>
      </c>
      <c r="H224" s="152">
        <v>2.2000000000000002</v>
      </c>
      <c r="I224" s="153"/>
      <c r="J224" s="154">
        <f>ROUND(I224*H224,2)</f>
        <v>0</v>
      </c>
      <c r="K224" s="150" t="s">
        <v>157</v>
      </c>
      <c r="L224" s="32"/>
      <c r="M224" s="155" t="s">
        <v>1</v>
      </c>
      <c r="N224" s="156" t="s">
        <v>44</v>
      </c>
      <c r="O224" s="57"/>
      <c r="P224" s="157">
        <f>O224*H224</f>
        <v>0</v>
      </c>
      <c r="Q224" s="157">
        <v>0.1094</v>
      </c>
      <c r="R224" s="157">
        <f>Q224*H224</f>
        <v>0.24068000000000001</v>
      </c>
      <c r="S224" s="157">
        <v>0</v>
      </c>
      <c r="T224" s="158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59" t="s">
        <v>158</v>
      </c>
      <c r="AT224" s="159" t="s">
        <v>153</v>
      </c>
      <c r="AU224" s="159" t="s">
        <v>89</v>
      </c>
      <c r="AY224" s="16" t="s">
        <v>151</v>
      </c>
      <c r="BE224" s="160">
        <f>IF(N224="základní",J224,0)</f>
        <v>0</v>
      </c>
      <c r="BF224" s="160">
        <f>IF(N224="snížená",J224,0)</f>
        <v>0</v>
      </c>
      <c r="BG224" s="160">
        <f>IF(N224="zákl. přenesená",J224,0)</f>
        <v>0</v>
      </c>
      <c r="BH224" s="160">
        <f>IF(N224="sníž. přenesená",J224,0)</f>
        <v>0</v>
      </c>
      <c r="BI224" s="160">
        <f>IF(N224="nulová",J224,0)</f>
        <v>0</v>
      </c>
      <c r="BJ224" s="16" t="s">
        <v>89</v>
      </c>
      <c r="BK224" s="160">
        <f>ROUND(I224*H224,2)</f>
        <v>0</v>
      </c>
      <c r="BL224" s="16" t="s">
        <v>158</v>
      </c>
      <c r="BM224" s="159" t="s">
        <v>295</v>
      </c>
    </row>
    <row r="225" spans="1:65" s="13" customFormat="1" ht="11.25" x14ac:dyDescent="0.2">
      <c r="B225" s="161"/>
      <c r="D225" s="162" t="s">
        <v>160</v>
      </c>
      <c r="E225" s="163" t="s">
        <v>1</v>
      </c>
      <c r="F225" s="164" t="s">
        <v>296</v>
      </c>
      <c r="H225" s="165">
        <v>2.2000000000000002</v>
      </c>
      <c r="I225" s="166"/>
      <c r="L225" s="161"/>
      <c r="M225" s="167"/>
      <c r="N225" s="168"/>
      <c r="O225" s="168"/>
      <c r="P225" s="168"/>
      <c r="Q225" s="168"/>
      <c r="R225" s="168"/>
      <c r="S225" s="168"/>
      <c r="T225" s="169"/>
      <c r="AT225" s="163" t="s">
        <v>160</v>
      </c>
      <c r="AU225" s="163" t="s">
        <v>89</v>
      </c>
      <c r="AV225" s="13" t="s">
        <v>89</v>
      </c>
      <c r="AW225" s="13" t="s">
        <v>34</v>
      </c>
      <c r="AX225" s="13" t="s">
        <v>83</v>
      </c>
      <c r="AY225" s="163" t="s">
        <v>151</v>
      </c>
    </row>
    <row r="226" spans="1:65" s="2" customFormat="1" ht="24" x14ac:dyDescent="0.2">
      <c r="A226" s="31"/>
      <c r="B226" s="147"/>
      <c r="C226" s="148" t="s">
        <v>297</v>
      </c>
      <c r="D226" s="148" t="s">
        <v>153</v>
      </c>
      <c r="E226" s="149" t="s">
        <v>298</v>
      </c>
      <c r="F226" s="150" t="s">
        <v>299</v>
      </c>
      <c r="G226" s="151" t="s">
        <v>225</v>
      </c>
      <c r="H226" s="152">
        <v>138.09899999999999</v>
      </c>
      <c r="I226" s="153"/>
      <c r="J226" s="154">
        <f>ROUND(I226*H226,2)</f>
        <v>0</v>
      </c>
      <c r="K226" s="150" t="s">
        <v>1</v>
      </c>
      <c r="L226" s="32"/>
      <c r="M226" s="155" t="s">
        <v>1</v>
      </c>
      <c r="N226" s="156" t="s">
        <v>44</v>
      </c>
      <c r="O226" s="57"/>
      <c r="P226" s="157">
        <f>O226*H226</f>
        <v>0</v>
      </c>
      <c r="Q226" s="157">
        <v>0.10445</v>
      </c>
      <c r="R226" s="157">
        <f>Q226*H226</f>
        <v>14.42444055</v>
      </c>
      <c r="S226" s="157">
        <v>0</v>
      </c>
      <c r="T226" s="158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9" t="s">
        <v>158</v>
      </c>
      <c r="AT226" s="159" t="s">
        <v>153</v>
      </c>
      <c r="AU226" s="159" t="s">
        <v>89</v>
      </c>
      <c r="AY226" s="16" t="s">
        <v>151</v>
      </c>
      <c r="BE226" s="160">
        <f>IF(N226="základní",J226,0)</f>
        <v>0</v>
      </c>
      <c r="BF226" s="160">
        <f>IF(N226="snížená",J226,0)</f>
        <v>0</v>
      </c>
      <c r="BG226" s="160">
        <f>IF(N226="zákl. přenesená",J226,0)</f>
        <v>0</v>
      </c>
      <c r="BH226" s="160">
        <f>IF(N226="sníž. přenesená",J226,0)</f>
        <v>0</v>
      </c>
      <c r="BI226" s="160">
        <f>IF(N226="nulová",J226,0)</f>
        <v>0</v>
      </c>
      <c r="BJ226" s="16" t="s">
        <v>89</v>
      </c>
      <c r="BK226" s="160">
        <f>ROUND(I226*H226,2)</f>
        <v>0</v>
      </c>
      <c r="BL226" s="16" t="s">
        <v>158</v>
      </c>
      <c r="BM226" s="159" t="s">
        <v>300</v>
      </c>
    </row>
    <row r="227" spans="1:65" s="13" customFormat="1" ht="22.5" x14ac:dyDescent="0.2">
      <c r="B227" s="161"/>
      <c r="D227" s="162" t="s">
        <v>160</v>
      </c>
      <c r="E227" s="163" t="s">
        <v>1</v>
      </c>
      <c r="F227" s="164" t="s">
        <v>301</v>
      </c>
      <c r="H227" s="165">
        <v>158.45599999999999</v>
      </c>
      <c r="I227" s="166"/>
      <c r="L227" s="161"/>
      <c r="M227" s="167"/>
      <c r="N227" s="168"/>
      <c r="O227" s="168"/>
      <c r="P227" s="168"/>
      <c r="Q227" s="168"/>
      <c r="R227" s="168"/>
      <c r="S227" s="168"/>
      <c r="T227" s="169"/>
      <c r="AT227" s="163" t="s">
        <v>160</v>
      </c>
      <c r="AU227" s="163" t="s">
        <v>89</v>
      </c>
      <c r="AV227" s="13" t="s">
        <v>89</v>
      </c>
      <c r="AW227" s="13" t="s">
        <v>34</v>
      </c>
      <c r="AX227" s="13" t="s">
        <v>78</v>
      </c>
      <c r="AY227" s="163" t="s">
        <v>151</v>
      </c>
    </row>
    <row r="228" spans="1:65" s="13" customFormat="1" ht="11.25" x14ac:dyDescent="0.2">
      <c r="B228" s="161"/>
      <c r="D228" s="162" t="s">
        <v>160</v>
      </c>
      <c r="E228" s="163" t="s">
        <v>1</v>
      </c>
      <c r="F228" s="164" t="s">
        <v>302</v>
      </c>
      <c r="H228" s="165">
        <v>-20.356999999999999</v>
      </c>
      <c r="I228" s="166"/>
      <c r="L228" s="161"/>
      <c r="M228" s="167"/>
      <c r="N228" s="168"/>
      <c r="O228" s="168"/>
      <c r="P228" s="168"/>
      <c r="Q228" s="168"/>
      <c r="R228" s="168"/>
      <c r="S228" s="168"/>
      <c r="T228" s="169"/>
      <c r="AT228" s="163" t="s">
        <v>160</v>
      </c>
      <c r="AU228" s="163" t="s">
        <v>89</v>
      </c>
      <c r="AV228" s="13" t="s">
        <v>89</v>
      </c>
      <c r="AW228" s="13" t="s">
        <v>34</v>
      </c>
      <c r="AX228" s="13" t="s">
        <v>78</v>
      </c>
      <c r="AY228" s="163" t="s">
        <v>151</v>
      </c>
    </row>
    <row r="229" spans="1:65" s="14" customFormat="1" ht="11.25" x14ac:dyDescent="0.2">
      <c r="B229" s="170"/>
      <c r="D229" s="162" t="s">
        <v>160</v>
      </c>
      <c r="E229" s="171" t="s">
        <v>1</v>
      </c>
      <c r="F229" s="172" t="s">
        <v>163</v>
      </c>
      <c r="H229" s="173">
        <v>138.09899999999999</v>
      </c>
      <c r="I229" s="174"/>
      <c r="L229" s="170"/>
      <c r="M229" s="175"/>
      <c r="N229" s="176"/>
      <c r="O229" s="176"/>
      <c r="P229" s="176"/>
      <c r="Q229" s="176"/>
      <c r="R229" s="176"/>
      <c r="S229" s="176"/>
      <c r="T229" s="177"/>
      <c r="AT229" s="171" t="s">
        <v>160</v>
      </c>
      <c r="AU229" s="171" t="s">
        <v>89</v>
      </c>
      <c r="AV229" s="14" t="s">
        <v>158</v>
      </c>
      <c r="AW229" s="14" t="s">
        <v>34</v>
      </c>
      <c r="AX229" s="14" t="s">
        <v>83</v>
      </c>
      <c r="AY229" s="171" t="s">
        <v>151</v>
      </c>
    </row>
    <row r="230" spans="1:65" s="2" customFormat="1" ht="33" customHeight="1" x14ac:dyDescent="0.2">
      <c r="A230" s="31"/>
      <c r="B230" s="147"/>
      <c r="C230" s="148" t="s">
        <v>303</v>
      </c>
      <c r="D230" s="148" t="s">
        <v>153</v>
      </c>
      <c r="E230" s="149" t="s">
        <v>304</v>
      </c>
      <c r="F230" s="150" t="s">
        <v>305</v>
      </c>
      <c r="G230" s="151" t="s">
        <v>306</v>
      </c>
      <c r="H230" s="152">
        <v>10.35</v>
      </c>
      <c r="I230" s="153"/>
      <c r="J230" s="154">
        <f>ROUND(I230*H230,2)</f>
        <v>0</v>
      </c>
      <c r="K230" s="150" t="s">
        <v>157</v>
      </c>
      <c r="L230" s="32"/>
      <c r="M230" s="155" t="s">
        <v>1</v>
      </c>
      <c r="N230" s="156" t="s">
        <v>44</v>
      </c>
      <c r="O230" s="57"/>
      <c r="P230" s="157">
        <f>O230*H230</f>
        <v>0</v>
      </c>
      <c r="Q230" s="157">
        <v>0.12156</v>
      </c>
      <c r="R230" s="157">
        <f>Q230*H230</f>
        <v>1.258146</v>
      </c>
      <c r="S230" s="157">
        <v>0</v>
      </c>
      <c r="T230" s="158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9" t="s">
        <v>158</v>
      </c>
      <c r="AT230" s="159" t="s">
        <v>153</v>
      </c>
      <c r="AU230" s="159" t="s">
        <v>89</v>
      </c>
      <c r="AY230" s="16" t="s">
        <v>151</v>
      </c>
      <c r="BE230" s="160">
        <f>IF(N230="základní",J230,0)</f>
        <v>0</v>
      </c>
      <c r="BF230" s="160">
        <f>IF(N230="snížená",J230,0)</f>
        <v>0</v>
      </c>
      <c r="BG230" s="160">
        <f>IF(N230="zákl. přenesená",J230,0)</f>
        <v>0</v>
      </c>
      <c r="BH230" s="160">
        <f>IF(N230="sníž. přenesená",J230,0)</f>
        <v>0</v>
      </c>
      <c r="BI230" s="160">
        <f>IF(N230="nulová",J230,0)</f>
        <v>0</v>
      </c>
      <c r="BJ230" s="16" t="s">
        <v>89</v>
      </c>
      <c r="BK230" s="160">
        <f>ROUND(I230*H230,2)</f>
        <v>0</v>
      </c>
      <c r="BL230" s="16" t="s">
        <v>158</v>
      </c>
      <c r="BM230" s="159" t="s">
        <v>307</v>
      </c>
    </row>
    <row r="231" spans="1:65" s="13" customFormat="1" ht="11.25" x14ac:dyDescent="0.2">
      <c r="B231" s="161"/>
      <c r="D231" s="162" t="s">
        <v>160</v>
      </c>
      <c r="E231" s="163" t="s">
        <v>1</v>
      </c>
      <c r="F231" s="164" t="s">
        <v>308</v>
      </c>
      <c r="H231" s="165">
        <v>10.35</v>
      </c>
      <c r="I231" s="166"/>
      <c r="L231" s="161"/>
      <c r="M231" s="167"/>
      <c r="N231" s="168"/>
      <c r="O231" s="168"/>
      <c r="P231" s="168"/>
      <c r="Q231" s="168"/>
      <c r="R231" s="168"/>
      <c r="S231" s="168"/>
      <c r="T231" s="169"/>
      <c r="AT231" s="163" t="s">
        <v>160</v>
      </c>
      <c r="AU231" s="163" t="s">
        <v>89</v>
      </c>
      <c r="AV231" s="13" t="s">
        <v>89</v>
      </c>
      <c r="AW231" s="13" t="s">
        <v>34</v>
      </c>
      <c r="AX231" s="13" t="s">
        <v>83</v>
      </c>
      <c r="AY231" s="163" t="s">
        <v>151</v>
      </c>
    </row>
    <row r="232" spans="1:65" s="2" customFormat="1" ht="21.75" customHeight="1" x14ac:dyDescent="0.2">
      <c r="A232" s="31"/>
      <c r="B232" s="147"/>
      <c r="C232" s="148" t="s">
        <v>309</v>
      </c>
      <c r="D232" s="148" t="s">
        <v>153</v>
      </c>
      <c r="E232" s="149" t="s">
        <v>310</v>
      </c>
      <c r="F232" s="150" t="s">
        <v>311</v>
      </c>
      <c r="G232" s="151" t="s">
        <v>225</v>
      </c>
      <c r="H232" s="152">
        <v>0.6</v>
      </c>
      <c r="I232" s="153"/>
      <c r="J232" s="154">
        <f>ROUND(I232*H232,2)</f>
        <v>0</v>
      </c>
      <c r="K232" s="150" t="s">
        <v>157</v>
      </c>
      <c r="L232" s="32"/>
      <c r="M232" s="155" t="s">
        <v>1</v>
      </c>
      <c r="N232" s="156" t="s">
        <v>44</v>
      </c>
      <c r="O232" s="57"/>
      <c r="P232" s="157">
        <f>O232*H232</f>
        <v>0</v>
      </c>
      <c r="Q232" s="157">
        <v>0.26723000000000002</v>
      </c>
      <c r="R232" s="157">
        <f>Q232*H232</f>
        <v>0.16033800000000001</v>
      </c>
      <c r="S232" s="157">
        <v>0</v>
      </c>
      <c r="T232" s="158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9" t="s">
        <v>158</v>
      </c>
      <c r="AT232" s="159" t="s">
        <v>153</v>
      </c>
      <c r="AU232" s="159" t="s">
        <v>89</v>
      </c>
      <c r="AY232" s="16" t="s">
        <v>151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16" t="s">
        <v>89</v>
      </c>
      <c r="BK232" s="160">
        <f>ROUND(I232*H232,2)</f>
        <v>0</v>
      </c>
      <c r="BL232" s="16" t="s">
        <v>158</v>
      </c>
      <c r="BM232" s="159" t="s">
        <v>312</v>
      </c>
    </row>
    <row r="233" spans="1:65" s="13" customFormat="1" ht="11.25" x14ac:dyDescent="0.2">
      <c r="B233" s="161"/>
      <c r="D233" s="162" t="s">
        <v>160</v>
      </c>
      <c r="E233" s="163" t="s">
        <v>1</v>
      </c>
      <c r="F233" s="164" t="s">
        <v>313</v>
      </c>
      <c r="H233" s="165">
        <v>0.6</v>
      </c>
      <c r="I233" s="166"/>
      <c r="L233" s="161"/>
      <c r="M233" s="167"/>
      <c r="N233" s="168"/>
      <c r="O233" s="168"/>
      <c r="P233" s="168"/>
      <c r="Q233" s="168"/>
      <c r="R233" s="168"/>
      <c r="S233" s="168"/>
      <c r="T233" s="169"/>
      <c r="AT233" s="163" t="s">
        <v>160</v>
      </c>
      <c r="AU233" s="163" t="s">
        <v>89</v>
      </c>
      <c r="AV233" s="13" t="s">
        <v>89</v>
      </c>
      <c r="AW233" s="13" t="s">
        <v>34</v>
      </c>
      <c r="AX233" s="13" t="s">
        <v>83</v>
      </c>
      <c r="AY233" s="163" t="s">
        <v>151</v>
      </c>
    </row>
    <row r="234" spans="1:65" s="12" customFormat="1" ht="22.9" customHeight="1" x14ac:dyDescent="0.2">
      <c r="B234" s="134"/>
      <c r="D234" s="135" t="s">
        <v>77</v>
      </c>
      <c r="E234" s="145" t="s">
        <v>158</v>
      </c>
      <c r="F234" s="145" t="s">
        <v>314</v>
      </c>
      <c r="I234" s="137"/>
      <c r="J234" s="146">
        <f>BK234</f>
        <v>0</v>
      </c>
      <c r="L234" s="134"/>
      <c r="M234" s="139"/>
      <c r="N234" s="140"/>
      <c r="O234" s="140"/>
      <c r="P234" s="141">
        <f>SUM(P235:P249)</f>
        <v>0</v>
      </c>
      <c r="Q234" s="140"/>
      <c r="R234" s="141">
        <f>SUM(R235:R249)</f>
        <v>3.52952237</v>
      </c>
      <c r="S234" s="140"/>
      <c r="T234" s="142">
        <f>SUM(T235:T249)</f>
        <v>0</v>
      </c>
      <c r="AR234" s="135" t="s">
        <v>83</v>
      </c>
      <c r="AT234" s="143" t="s">
        <v>77</v>
      </c>
      <c r="AU234" s="143" t="s">
        <v>83</v>
      </c>
      <c r="AY234" s="135" t="s">
        <v>151</v>
      </c>
      <c r="BK234" s="144">
        <f>SUM(BK235:BK249)</f>
        <v>0</v>
      </c>
    </row>
    <row r="235" spans="1:65" s="2" customFormat="1" ht="16.5" customHeight="1" x14ac:dyDescent="0.2">
      <c r="A235" s="31"/>
      <c r="B235" s="147"/>
      <c r="C235" s="148" t="s">
        <v>315</v>
      </c>
      <c r="D235" s="148" t="s">
        <v>153</v>
      </c>
      <c r="E235" s="149" t="s">
        <v>316</v>
      </c>
      <c r="F235" s="150" t="s">
        <v>317</v>
      </c>
      <c r="G235" s="151" t="s">
        <v>156</v>
      </c>
      <c r="H235" s="152">
        <v>1.1599999999999999</v>
      </c>
      <c r="I235" s="153"/>
      <c r="J235" s="154">
        <f>ROUND(I235*H235,2)</f>
        <v>0</v>
      </c>
      <c r="K235" s="150" t="s">
        <v>157</v>
      </c>
      <c r="L235" s="32"/>
      <c r="M235" s="155" t="s">
        <v>1</v>
      </c>
      <c r="N235" s="156" t="s">
        <v>44</v>
      </c>
      <c r="O235" s="57"/>
      <c r="P235" s="157">
        <f>O235*H235</f>
        <v>0</v>
      </c>
      <c r="Q235" s="157">
        <v>2.45343</v>
      </c>
      <c r="R235" s="157">
        <f>Q235*H235</f>
        <v>2.8459787999999997</v>
      </c>
      <c r="S235" s="157">
        <v>0</v>
      </c>
      <c r="T235" s="158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9" t="s">
        <v>158</v>
      </c>
      <c r="AT235" s="159" t="s">
        <v>153</v>
      </c>
      <c r="AU235" s="159" t="s">
        <v>89</v>
      </c>
      <c r="AY235" s="16" t="s">
        <v>151</v>
      </c>
      <c r="BE235" s="160">
        <f>IF(N235="základní",J235,0)</f>
        <v>0</v>
      </c>
      <c r="BF235" s="160">
        <f>IF(N235="snížená",J235,0)</f>
        <v>0</v>
      </c>
      <c r="BG235" s="160">
        <f>IF(N235="zákl. přenesená",J235,0)</f>
        <v>0</v>
      </c>
      <c r="BH235" s="160">
        <f>IF(N235="sníž. přenesená",J235,0)</f>
        <v>0</v>
      </c>
      <c r="BI235" s="160">
        <f>IF(N235="nulová",J235,0)</f>
        <v>0</v>
      </c>
      <c r="BJ235" s="16" t="s">
        <v>89</v>
      </c>
      <c r="BK235" s="160">
        <f>ROUND(I235*H235,2)</f>
        <v>0</v>
      </c>
      <c r="BL235" s="16" t="s">
        <v>158</v>
      </c>
      <c r="BM235" s="159" t="s">
        <v>318</v>
      </c>
    </row>
    <row r="236" spans="1:65" s="13" customFormat="1" ht="11.25" x14ac:dyDescent="0.2">
      <c r="B236" s="161"/>
      <c r="D236" s="162" t="s">
        <v>160</v>
      </c>
      <c r="E236" s="163" t="s">
        <v>1</v>
      </c>
      <c r="F236" s="164" t="s">
        <v>319</v>
      </c>
      <c r="H236" s="165">
        <v>1.1599999999999999</v>
      </c>
      <c r="I236" s="166"/>
      <c r="L236" s="161"/>
      <c r="M236" s="167"/>
      <c r="N236" s="168"/>
      <c r="O236" s="168"/>
      <c r="P236" s="168"/>
      <c r="Q236" s="168"/>
      <c r="R236" s="168"/>
      <c r="S236" s="168"/>
      <c r="T236" s="169"/>
      <c r="AT236" s="163" t="s">
        <v>160</v>
      </c>
      <c r="AU236" s="163" t="s">
        <v>89</v>
      </c>
      <c r="AV236" s="13" t="s">
        <v>89</v>
      </c>
      <c r="AW236" s="13" t="s">
        <v>34</v>
      </c>
      <c r="AX236" s="13" t="s">
        <v>83</v>
      </c>
      <c r="AY236" s="163" t="s">
        <v>151</v>
      </c>
    </row>
    <row r="237" spans="1:65" s="2" customFormat="1" ht="24" x14ac:dyDescent="0.2">
      <c r="A237" s="31"/>
      <c r="B237" s="147"/>
      <c r="C237" s="148" t="s">
        <v>320</v>
      </c>
      <c r="D237" s="148" t="s">
        <v>153</v>
      </c>
      <c r="E237" s="149" t="s">
        <v>321</v>
      </c>
      <c r="F237" s="150" t="s">
        <v>322</v>
      </c>
      <c r="G237" s="151" t="s">
        <v>225</v>
      </c>
      <c r="H237" s="152">
        <v>11.6</v>
      </c>
      <c r="I237" s="153"/>
      <c r="J237" s="154">
        <f>ROUND(I237*H237,2)</f>
        <v>0</v>
      </c>
      <c r="K237" s="150" t="s">
        <v>157</v>
      </c>
      <c r="L237" s="32"/>
      <c r="M237" s="155" t="s">
        <v>1</v>
      </c>
      <c r="N237" s="156" t="s">
        <v>44</v>
      </c>
      <c r="O237" s="57"/>
      <c r="P237" s="157">
        <f>O237*H237</f>
        <v>0</v>
      </c>
      <c r="Q237" s="157">
        <v>9.7300000000000008E-3</v>
      </c>
      <c r="R237" s="157">
        <f>Q237*H237</f>
        <v>0.11286800000000001</v>
      </c>
      <c r="S237" s="157">
        <v>0</v>
      </c>
      <c r="T237" s="158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9" t="s">
        <v>158</v>
      </c>
      <c r="AT237" s="159" t="s">
        <v>153</v>
      </c>
      <c r="AU237" s="159" t="s">
        <v>89</v>
      </c>
      <c r="AY237" s="16" t="s">
        <v>151</v>
      </c>
      <c r="BE237" s="160">
        <f>IF(N237="základní",J237,0)</f>
        <v>0</v>
      </c>
      <c r="BF237" s="160">
        <f>IF(N237="snížená",J237,0)</f>
        <v>0</v>
      </c>
      <c r="BG237" s="160">
        <f>IF(N237="zákl. přenesená",J237,0)</f>
        <v>0</v>
      </c>
      <c r="BH237" s="160">
        <f>IF(N237="sníž. přenesená",J237,0)</f>
        <v>0</v>
      </c>
      <c r="BI237" s="160">
        <f>IF(N237="nulová",J237,0)</f>
        <v>0</v>
      </c>
      <c r="BJ237" s="16" t="s">
        <v>89</v>
      </c>
      <c r="BK237" s="160">
        <f>ROUND(I237*H237,2)</f>
        <v>0</v>
      </c>
      <c r="BL237" s="16" t="s">
        <v>158</v>
      </c>
      <c r="BM237" s="159" t="s">
        <v>323</v>
      </c>
    </row>
    <row r="238" spans="1:65" s="2" customFormat="1" ht="24" x14ac:dyDescent="0.2">
      <c r="A238" s="31"/>
      <c r="B238" s="147"/>
      <c r="C238" s="148" t="s">
        <v>324</v>
      </c>
      <c r="D238" s="148" t="s">
        <v>153</v>
      </c>
      <c r="E238" s="149" t="s">
        <v>325</v>
      </c>
      <c r="F238" s="150" t="s">
        <v>326</v>
      </c>
      <c r="G238" s="151" t="s">
        <v>225</v>
      </c>
      <c r="H238" s="152">
        <v>11.6</v>
      </c>
      <c r="I238" s="153"/>
      <c r="J238" s="154">
        <f>ROUND(I238*H238,2)</f>
        <v>0</v>
      </c>
      <c r="K238" s="150" t="s">
        <v>157</v>
      </c>
      <c r="L238" s="32"/>
      <c r="M238" s="155" t="s">
        <v>1</v>
      </c>
      <c r="N238" s="156" t="s">
        <v>44</v>
      </c>
      <c r="O238" s="57"/>
      <c r="P238" s="157">
        <f>O238*H238</f>
        <v>0</v>
      </c>
      <c r="Q238" s="157">
        <v>8.0999999999999996E-4</v>
      </c>
      <c r="R238" s="157">
        <f>Q238*H238</f>
        <v>9.3959999999999998E-3</v>
      </c>
      <c r="S238" s="157">
        <v>0</v>
      </c>
      <c r="T238" s="158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9" t="s">
        <v>158</v>
      </c>
      <c r="AT238" s="159" t="s">
        <v>153</v>
      </c>
      <c r="AU238" s="159" t="s">
        <v>89</v>
      </c>
      <c r="AY238" s="16" t="s">
        <v>151</v>
      </c>
      <c r="BE238" s="160">
        <f>IF(N238="základní",J238,0)</f>
        <v>0</v>
      </c>
      <c r="BF238" s="160">
        <f>IF(N238="snížená",J238,0)</f>
        <v>0</v>
      </c>
      <c r="BG238" s="160">
        <f>IF(N238="zákl. přenesená",J238,0)</f>
        <v>0</v>
      </c>
      <c r="BH238" s="160">
        <f>IF(N238="sníž. přenesená",J238,0)</f>
        <v>0</v>
      </c>
      <c r="BI238" s="160">
        <f>IF(N238="nulová",J238,0)</f>
        <v>0</v>
      </c>
      <c r="BJ238" s="16" t="s">
        <v>89</v>
      </c>
      <c r="BK238" s="160">
        <f>ROUND(I238*H238,2)</f>
        <v>0</v>
      </c>
      <c r="BL238" s="16" t="s">
        <v>158</v>
      </c>
      <c r="BM238" s="159" t="s">
        <v>327</v>
      </c>
    </row>
    <row r="239" spans="1:65" s="2" customFormat="1" ht="24" x14ac:dyDescent="0.2">
      <c r="A239" s="31"/>
      <c r="B239" s="147"/>
      <c r="C239" s="148" t="s">
        <v>328</v>
      </c>
      <c r="D239" s="148" t="s">
        <v>153</v>
      </c>
      <c r="E239" s="149" t="s">
        <v>329</v>
      </c>
      <c r="F239" s="150" t="s">
        <v>330</v>
      </c>
      <c r="G239" s="151" t="s">
        <v>225</v>
      </c>
      <c r="H239" s="152">
        <v>11.6</v>
      </c>
      <c r="I239" s="153"/>
      <c r="J239" s="154">
        <f>ROUND(I239*H239,2)</f>
        <v>0</v>
      </c>
      <c r="K239" s="150" t="s">
        <v>157</v>
      </c>
      <c r="L239" s="32"/>
      <c r="M239" s="155" t="s">
        <v>1</v>
      </c>
      <c r="N239" s="156" t="s">
        <v>44</v>
      </c>
      <c r="O239" s="57"/>
      <c r="P239" s="157">
        <f>O239*H239</f>
        <v>0</v>
      </c>
      <c r="Q239" s="157">
        <v>0</v>
      </c>
      <c r="R239" s="157">
        <f>Q239*H239</f>
        <v>0</v>
      </c>
      <c r="S239" s="157">
        <v>0</v>
      </c>
      <c r="T239" s="158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9" t="s">
        <v>158</v>
      </c>
      <c r="AT239" s="159" t="s">
        <v>153</v>
      </c>
      <c r="AU239" s="159" t="s">
        <v>89</v>
      </c>
      <c r="AY239" s="16" t="s">
        <v>151</v>
      </c>
      <c r="BE239" s="160">
        <f>IF(N239="základní",J239,0)</f>
        <v>0</v>
      </c>
      <c r="BF239" s="160">
        <f>IF(N239="snížená",J239,0)</f>
        <v>0</v>
      </c>
      <c r="BG239" s="160">
        <f>IF(N239="zákl. přenesená",J239,0)</f>
        <v>0</v>
      </c>
      <c r="BH239" s="160">
        <f>IF(N239="sníž. přenesená",J239,0)</f>
        <v>0</v>
      </c>
      <c r="BI239" s="160">
        <f>IF(N239="nulová",J239,0)</f>
        <v>0</v>
      </c>
      <c r="BJ239" s="16" t="s">
        <v>89</v>
      </c>
      <c r="BK239" s="160">
        <f>ROUND(I239*H239,2)</f>
        <v>0</v>
      </c>
      <c r="BL239" s="16" t="s">
        <v>158</v>
      </c>
      <c r="BM239" s="159" t="s">
        <v>331</v>
      </c>
    </row>
    <row r="240" spans="1:65" s="2" customFormat="1" ht="16.5" customHeight="1" x14ac:dyDescent="0.2">
      <c r="A240" s="31"/>
      <c r="B240" s="147"/>
      <c r="C240" s="148" t="s">
        <v>332</v>
      </c>
      <c r="D240" s="148" t="s">
        <v>153</v>
      </c>
      <c r="E240" s="149" t="s">
        <v>333</v>
      </c>
      <c r="F240" s="150" t="s">
        <v>334</v>
      </c>
      <c r="G240" s="151" t="s">
        <v>180</v>
      </c>
      <c r="H240" s="152">
        <v>5.5E-2</v>
      </c>
      <c r="I240" s="153"/>
      <c r="J240" s="154">
        <f>ROUND(I240*H240,2)</f>
        <v>0</v>
      </c>
      <c r="K240" s="150" t="s">
        <v>157</v>
      </c>
      <c r="L240" s="32"/>
      <c r="M240" s="155" t="s">
        <v>1</v>
      </c>
      <c r="N240" s="156" t="s">
        <v>44</v>
      </c>
      <c r="O240" s="57"/>
      <c r="P240" s="157">
        <f>O240*H240</f>
        <v>0</v>
      </c>
      <c r="Q240" s="157">
        <v>1.06277</v>
      </c>
      <c r="R240" s="157">
        <f>Q240*H240</f>
        <v>5.845235E-2</v>
      </c>
      <c r="S240" s="157">
        <v>0</v>
      </c>
      <c r="T240" s="158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59" t="s">
        <v>158</v>
      </c>
      <c r="AT240" s="159" t="s">
        <v>153</v>
      </c>
      <c r="AU240" s="159" t="s">
        <v>89</v>
      </c>
      <c r="AY240" s="16" t="s">
        <v>151</v>
      </c>
      <c r="BE240" s="160">
        <f>IF(N240="základní",J240,0)</f>
        <v>0</v>
      </c>
      <c r="BF240" s="160">
        <f>IF(N240="snížená",J240,0)</f>
        <v>0</v>
      </c>
      <c r="BG240" s="160">
        <f>IF(N240="zákl. přenesená",J240,0)</f>
        <v>0</v>
      </c>
      <c r="BH240" s="160">
        <f>IF(N240="sníž. přenesená",J240,0)</f>
        <v>0</v>
      </c>
      <c r="BI240" s="160">
        <f>IF(N240="nulová",J240,0)</f>
        <v>0</v>
      </c>
      <c r="BJ240" s="16" t="s">
        <v>89</v>
      </c>
      <c r="BK240" s="160">
        <f>ROUND(I240*H240,2)</f>
        <v>0</v>
      </c>
      <c r="BL240" s="16" t="s">
        <v>158</v>
      </c>
      <c r="BM240" s="159" t="s">
        <v>335</v>
      </c>
    </row>
    <row r="241" spans="1:65" s="13" customFormat="1" ht="11.25" x14ac:dyDescent="0.2">
      <c r="B241" s="161"/>
      <c r="D241" s="162" t="s">
        <v>160</v>
      </c>
      <c r="E241" s="163" t="s">
        <v>1</v>
      </c>
      <c r="F241" s="164" t="s">
        <v>336</v>
      </c>
      <c r="H241" s="165">
        <v>5.5E-2</v>
      </c>
      <c r="I241" s="166"/>
      <c r="L241" s="161"/>
      <c r="M241" s="167"/>
      <c r="N241" s="168"/>
      <c r="O241" s="168"/>
      <c r="P241" s="168"/>
      <c r="Q241" s="168"/>
      <c r="R241" s="168"/>
      <c r="S241" s="168"/>
      <c r="T241" s="169"/>
      <c r="AT241" s="163" t="s">
        <v>160</v>
      </c>
      <c r="AU241" s="163" t="s">
        <v>89</v>
      </c>
      <c r="AV241" s="13" t="s">
        <v>89</v>
      </c>
      <c r="AW241" s="13" t="s">
        <v>34</v>
      </c>
      <c r="AX241" s="13" t="s">
        <v>83</v>
      </c>
      <c r="AY241" s="163" t="s">
        <v>151</v>
      </c>
    </row>
    <row r="242" spans="1:65" s="2" customFormat="1" ht="24" x14ac:dyDescent="0.2">
      <c r="A242" s="31"/>
      <c r="B242" s="147"/>
      <c r="C242" s="148" t="s">
        <v>337</v>
      </c>
      <c r="D242" s="148" t="s">
        <v>153</v>
      </c>
      <c r="E242" s="149" t="s">
        <v>338</v>
      </c>
      <c r="F242" s="150" t="s">
        <v>339</v>
      </c>
      <c r="G242" s="151" t="s">
        <v>180</v>
      </c>
      <c r="H242" s="152">
        <v>0.45800000000000002</v>
      </c>
      <c r="I242" s="153"/>
      <c r="J242" s="154">
        <f>ROUND(I242*H242,2)</f>
        <v>0</v>
      </c>
      <c r="K242" s="150" t="s">
        <v>157</v>
      </c>
      <c r="L242" s="32"/>
      <c r="M242" s="155" t="s">
        <v>1</v>
      </c>
      <c r="N242" s="156" t="s">
        <v>44</v>
      </c>
      <c r="O242" s="57"/>
      <c r="P242" s="157">
        <f>O242*H242</f>
        <v>0</v>
      </c>
      <c r="Q242" s="157">
        <v>1.7090000000000001E-2</v>
      </c>
      <c r="R242" s="157">
        <f>Q242*H242</f>
        <v>7.8272200000000011E-3</v>
      </c>
      <c r="S242" s="157">
        <v>0</v>
      </c>
      <c r="T242" s="158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9" t="s">
        <v>158</v>
      </c>
      <c r="AT242" s="159" t="s">
        <v>153</v>
      </c>
      <c r="AU242" s="159" t="s">
        <v>89</v>
      </c>
      <c r="AY242" s="16" t="s">
        <v>151</v>
      </c>
      <c r="BE242" s="160">
        <f>IF(N242="základní",J242,0)</f>
        <v>0</v>
      </c>
      <c r="BF242" s="160">
        <f>IF(N242="snížená",J242,0)</f>
        <v>0</v>
      </c>
      <c r="BG242" s="160">
        <f>IF(N242="zákl. přenesená",J242,0)</f>
        <v>0</v>
      </c>
      <c r="BH242" s="160">
        <f>IF(N242="sníž. přenesená",J242,0)</f>
        <v>0</v>
      </c>
      <c r="BI242" s="160">
        <f>IF(N242="nulová",J242,0)</f>
        <v>0</v>
      </c>
      <c r="BJ242" s="16" t="s">
        <v>89</v>
      </c>
      <c r="BK242" s="160">
        <f>ROUND(I242*H242,2)</f>
        <v>0</v>
      </c>
      <c r="BL242" s="16" t="s">
        <v>158</v>
      </c>
      <c r="BM242" s="159" t="s">
        <v>340</v>
      </c>
    </row>
    <row r="243" spans="1:65" s="13" customFormat="1" ht="11.25" x14ac:dyDescent="0.2">
      <c r="B243" s="161"/>
      <c r="D243" s="162" t="s">
        <v>160</v>
      </c>
      <c r="E243" s="163" t="s">
        <v>1</v>
      </c>
      <c r="F243" s="164" t="s">
        <v>341</v>
      </c>
      <c r="H243" s="165">
        <v>0.27500000000000002</v>
      </c>
      <c r="I243" s="166"/>
      <c r="L243" s="161"/>
      <c r="M243" s="167"/>
      <c r="N243" s="168"/>
      <c r="O243" s="168"/>
      <c r="P243" s="168"/>
      <c r="Q243" s="168"/>
      <c r="R243" s="168"/>
      <c r="S243" s="168"/>
      <c r="T243" s="169"/>
      <c r="AT243" s="163" t="s">
        <v>160</v>
      </c>
      <c r="AU243" s="163" t="s">
        <v>89</v>
      </c>
      <c r="AV243" s="13" t="s">
        <v>89</v>
      </c>
      <c r="AW243" s="13" t="s">
        <v>34</v>
      </c>
      <c r="AX243" s="13" t="s">
        <v>78</v>
      </c>
      <c r="AY243" s="163" t="s">
        <v>151</v>
      </c>
    </row>
    <row r="244" spans="1:65" s="13" customFormat="1" ht="11.25" x14ac:dyDescent="0.2">
      <c r="B244" s="161"/>
      <c r="D244" s="162" t="s">
        <v>160</v>
      </c>
      <c r="E244" s="163" t="s">
        <v>1</v>
      </c>
      <c r="F244" s="164" t="s">
        <v>342</v>
      </c>
      <c r="H244" s="165">
        <v>0.183</v>
      </c>
      <c r="I244" s="166"/>
      <c r="L244" s="161"/>
      <c r="M244" s="167"/>
      <c r="N244" s="168"/>
      <c r="O244" s="168"/>
      <c r="P244" s="168"/>
      <c r="Q244" s="168"/>
      <c r="R244" s="168"/>
      <c r="S244" s="168"/>
      <c r="T244" s="169"/>
      <c r="AT244" s="163" t="s">
        <v>160</v>
      </c>
      <c r="AU244" s="163" t="s">
        <v>89</v>
      </c>
      <c r="AV244" s="13" t="s">
        <v>89</v>
      </c>
      <c r="AW244" s="13" t="s">
        <v>34</v>
      </c>
      <c r="AX244" s="13" t="s">
        <v>78</v>
      </c>
      <c r="AY244" s="163" t="s">
        <v>151</v>
      </c>
    </row>
    <row r="245" spans="1:65" s="14" customFormat="1" ht="11.25" x14ac:dyDescent="0.2">
      <c r="B245" s="170"/>
      <c r="D245" s="162" t="s">
        <v>160</v>
      </c>
      <c r="E245" s="171" t="s">
        <v>1</v>
      </c>
      <c r="F245" s="172" t="s">
        <v>163</v>
      </c>
      <c r="H245" s="173">
        <v>0.45800000000000002</v>
      </c>
      <c r="I245" s="174"/>
      <c r="L245" s="170"/>
      <c r="M245" s="175"/>
      <c r="N245" s="176"/>
      <c r="O245" s="176"/>
      <c r="P245" s="176"/>
      <c r="Q245" s="176"/>
      <c r="R245" s="176"/>
      <c r="S245" s="176"/>
      <c r="T245" s="177"/>
      <c r="AT245" s="171" t="s">
        <v>160</v>
      </c>
      <c r="AU245" s="171" t="s">
        <v>89</v>
      </c>
      <c r="AV245" s="14" t="s">
        <v>158</v>
      </c>
      <c r="AW245" s="14" t="s">
        <v>34</v>
      </c>
      <c r="AX245" s="14" t="s">
        <v>83</v>
      </c>
      <c r="AY245" s="171" t="s">
        <v>151</v>
      </c>
    </row>
    <row r="246" spans="1:65" s="2" customFormat="1" ht="16.5" customHeight="1" x14ac:dyDescent="0.2">
      <c r="A246" s="31"/>
      <c r="B246" s="147"/>
      <c r="C246" s="178" t="s">
        <v>343</v>
      </c>
      <c r="D246" s="178" t="s">
        <v>344</v>
      </c>
      <c r="E246" s="179" t="s">
        <v>345</v>
      </c>
      <c r="F246" s="180" t="s">
        <v>346</v>
      </c>
      <c r="G246" s="181" t="s">
        <v>180</v>
      </c>
      <c r="H246" s="182">
        <v>0.29699999999999999</v>
      </c>
      <c r="I246" s="183"/>
      <c r="J246" s="184">
        <f>ROUND(I246*H246,2)</f>
        <v>0</v>
      </c>
      <c r="K246" s="180" t="s">
        <v>157</v>
      </c>
      <c r="L246" s="185"/>
      <c r="M246" s="186" t="s">
        <v>1</v>
      </c>
      <c r="N246" s="187" t="s">
        <v>44</v>
      </c>
      <c r="O246" s="57"/>
      <c r="P246" s="157">
        <f>O246*H246</f>
        <v>0</v>
      </c>
      <c r="Q246" s="157">
        <v>1</v>
      </c>
      <c r="R246" s="157">
        <f>Q246*H246</f>
        <v>0.29699999999999999</v>
      </c>
      <c r="S246" s="157">
        <v>0</v>
      </c>
      <c r="T246" s="158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9" t="s">
        <v>198</v>
      </c>
      <c r="AT246" s="159" t="s">
        <v>344</v>
      </c>
      <c r="AU246" s="159" t="s">
        <v>89</v>
      </c>
      <c r="AY246" s="16" t="s">
        <v>151</v>
      </c>
      <c r="BE246" s="160">
        <f>IF(N246="základní",J246,0)</f>
        <v>0</v>
      </c>
      <c r="BF246" s="160">
        <f>IF(N246="snížená",J246,0)</f>
        <v>0</v>
      </c>
      <c r="BG246" s="160">
        <f>IF(N246="zákl. přenesená",J246,0)</f>
        <v>0</v>
      </c>
      <c r="BH246" s="160">
        <f>IF(N246="sníž. přenesená",J246,0)</f>
        <v>0</v>
      </c>
      <c r="BI246" s="160">
        <f>IF(N246="nulová",J246,0)</f>
        <v>0</v>
      </c>
      <c r="BJ246" s="16" t="s">
        <v>89</v>
      </c>
      <c r="BK246" s="160">
        <f>ROUND(I246*H246,2)</f>
        <v>0</v>
      </c>
      <c r="BL246" s="16" t="s">
        <v>158</v>
      </c>
      <c r="BM246" s="159" t="s">
        <v>347</v>
      </c>
    </row>
    <row r="247" spans="1:65" s="13" customFormat="1" ht="11.25" x14ac:dyDescent="0.2">
      <c r="B247" s="161"/>
      <c r="D247" s="162" t="s">
        <v>160</v>
      </c>
      <c r="E247" s="163" t="s">
        <v>1</v>
      </c>
      <c r="F247" s="164" t="s">
        <v>348</v>
      </c>
      <c r="H247" s="165">
        <v>0.29699999999999999</v>
      </c>
      <c r="I247" s="166"/>
      <c r="L247" s="161"/>
      <c r="M247" s="167"/>
      <c r="N247" s="168"/>
      <c r="O247" s="168"/>
      <c r="P247" s="168"/>
      <c r="Q247" s="168"/>
      <c r="R247" s="168"/>
      <c r="S247" s="168"/>
      <c r="T247" s="169"/>
      <c r="AT247" s="163" t="s">
        <v>160</v>
      </c>
      <c r="AU247" s="163" t="s">
        <v>89</v>
      </c>
      <c r="AV247" s="13" t="s">
        <v>89</v>
      </c>
      <c r="AW247" s="13" t="s">
        <v>34</v>
      </c>
      <c r="AX247" s="13" t="s">
        <v>83</v>
      </c>
      <c r="AY247" s="163" t="s">
        <v>151</v>
      </c>
    </row>
    <row r="248" spans="1:65" s="2" customFormat="1" ht="16.5" customHeight="1" x14ac:dyDescent="0.2">
      <c r="A248" s="31"/>
      <c r="B248" s="147"/>
      <c r="C248" s="178" t="s">
        <v>349</v>
      </c>
      <c r="D248" s="178" t="s">
        <v>344</v>
      </c>
      <c r="E248" s="179" t="s">
        <v>350</v>
      </c>
      <c r="F248" s="180" t="s">
        <v>351</v>
      </c>
      <c r="G248" s="181" t="s">
        <v>180</v>
      </c>
      <c r="H248" s="182">
        <v>0.19800000000000001</v>
      </c>
      <c r="I248" s="183"/>
      <c r="J248" s="184">
        <f>ROUND(I248*H248,2)</f>
        <v>0</v>
      </c>
      <c r="K248" s="180" t="s">
        <v>157</v>
      </c>
      <c r="L248" s="185"/>
      <c r="M248" s="186" t="s">
        <v>1</v>
      </c>
      <c r="N248" s="187" t="s">
        <v>44</v>
      </c>
      <c r="O248" s="57"/>
      <c r="P248" s="157">
        <f>O248*H248</f>
        <v>0</v>
      </c>
      <c r="Q248" s="157">
        <v>1</v>
      </c>
      <c r="R248" s="157">
        <f>Q248*H248</f>
        <v>0.19800000000000001</v>
      </c>
      <c r="S248" s="157">
        <v>0</v>
      </c>
      <c r="T248" s="158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9" t="s">
        <v>198</v>
      </c>
      <c r="AT248" s="159" t="s">
        <v>344</v>
      </c>
      <c r="AU248" s="159" t="s">
        <v>89</v>
      </c>
      <c r="AY248" s="16" t="s">
        <v>151</v>
      </c>
      <c r="BE248" s="160">
        <f>IF(N248="základní",J248,0)</f>
        <v>0</v>
      </c>
      <c r="BF248" s="160">
        <f>IF(N248="snížená",J248,0)</f>
        <v>0</v>
      </c>
      <c r="BG248" s="160">
        <f>IF(N248="zákl. přenesená",J248,0)</f>
        <v>0</v>
      </c>
      <c r="BH248" s="160">
        <f>IF(N248="sníž. přenesená",J248,0)</f>
        <v>0</v>
      </c>
      <c r="BI248" s="160">
        <f>IF(N248="nulová",J248,0)</f>
        <v>0</v>
      </c>
      <c r="BJ248" s="16" t="s">
        <v>89</v>
      </c>
      <c r="BK248" s="160">
        <f>ROUND(I248*H248,2)</f>
        <v>0</v>
      </c>
      <c r="BL248" s="16" t="s">
        <v>158</v>
      </c>
      <c r="BM248" s="159" t="s">
        <v>352</v>
      </c>
    </row>
    <row r="249" spans="1:65" s="13" customFormat="1" ht="11.25" x14ac:dyDescent="0.2">
      <c r="B249" s="161"/>
      <c r="D249" s="162" t="s">
        <v>160</v>
      </c>
      <c r="E249" s="163" t="s">
        <v>1</v>
      </c>
      <c r="F249" s="164" t="s">
        <v>353</v>
      </c>
      <c r="H249" s="165">
        <v>0.19800000000000001</v>
      </c>
      <c r="I249" s="166"/>
      <c r="L249" s="161"/>
      <c r="M249" s="167"/>
      <c r="N249" s="168"/>
      <c r="O249" s="168"/>
      <c r="P249" s="168"/>
      <c r="Q249" s="168"/>
      <c r="R249" s="168"/>
      <c r="S249" s="168"/>
      <c r="T249" s="169"/>
      <c r="AT249" s="163" t="s">
        <v>160</v>
      </c>
      <c r="AU249" s="163" t="s">
        <v>89</v>
      </c>
      <c r="AV249" s="13" t="s">
        <v>89</v>
      </c>
      <c r="AW249" s="13" t="s">
        <v>34</v>
      </c>
      <c r="AX249" s="13" t="s">
        <v>83</v>
      </c>
      <c r="AY249" s="163" t="s">
        <v>151</v>
      </c>
    </row>
    <row r="250" spans="1:65" s="12" customFormat="1" ht="22.9" customHeight="1" x14ac:dyDescent="0.2">
      <c r="B250" s="134"/>
      <c r="D250" s="135" t="s">
        <v>77</v>
      </c>
      <c r="E250" s="145" t="s">
        <v>183</v>
      </c>
      <c r="F250" s="145" t="s">
        <v>354</v>
      </c>
      <c r="I250" s="137"/>
      <c r="J250" s="146">
        <f>BK250</f>
        <v>0</v>
      </c>
      <c r="L250" s="134"/>
      <c r="M250" s="139"/>
      <c r="N250" s="140"/>
      <c r="O250" s="140"/>
      <c r="P250" s="141">
        <f>SUM(P251:P307)</f>
        <v>0</v>
      </c>
      <c r="Q250" s="140"/>
      <c r="R250" s="141">
        <f>SUM(R251:R307)</f>
        <v>36.747645090000006</v>
      </c>
      <c r="S250" s="140"/>
      <c r="T250" s="142">
        <f>SUM(T251:T307)</f>
        <v>0</v>
      </c>
      <c r="AR250" s="135" t="s">
        <v>83</v>
      </c>
      <c r="AT250" s="143" t="s">
        <v>77</v>
      </c>
      <c r="AU250" s="143" t="s">
        <v>83</v>
      </c>
      <c r="AY250" s="135" t="s">
        <v>151</v>
      </c>
      <c r="BK250" s="144">
        <f>SUM(BK251:BK307)</f>
        <v>0</v>
      </c>
    </row>
    <row r="251" spans="1:65" s="2" customFormat="1" ht="24" x14ac:dyDescent="0.2">
      <c r="A251" s="31"/>
      <c r="B251" s="147"/>
      <c r="C251" s="148" t="s">
        <v>355</v>
      </c>
      <c r="D251" s="148" t="s">
        <v>153</v>
      </c>
      <c r="E251" s="149" t="s">
        <v>356</v>
      </c>
      <c r="F251" s="150" t="s">
        <v>357</v>
      </c>
      <c r="G251" s="151" t="s">
        <v>225</v>
      </c>
      <c r="H251" s="152">
        <v>2.573</v>
      </c>
      <c r="I251" s="153"/>
      <c r="J251" s="154">
        <f>ROUND(I251*H251,2)</f>
        <v>0</v>
      </c>
      <c r="K251" s="150" t="s">
        <v>157</v>
      </c>
      <c r="L251" s="32"/>
      <c r="M251" s="155" t="s">
        <v>1</v>
      </c>
      <c r="N251" s="156" t="s">
        <v>44</v>
      </c>
      <c r="O251" s="57"/>
      <c r="P251" s="157">
        <f>O251*H251</f>
        <v>0</v>
      </c>
      <c r="Q251" s="157">
        <v>1.7330000000000002E-2</v>
      </c>
      <c r="R251" s="157">
        <f>Q251*H251</f>
        <v>4.4590090000000006E-2</v>
      </c>
      <c r="S251" s="157">
        <v>0</v>
      </c>
      <c r="T251" s="158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9" t="s">
        <v>158</v>
      </c>
      <c r="AT251" s="159" t="s">
        <v>153</v>
      </c>
      <c r="AU251" s="159" t="s">
        <v>89</v>
      </c>
      <c r="AY251" s="16" t="s">
        <v>151</v>
      </c>
      <c r="BE251" s="160">
        <f>IF(N251="základní",J251,0)</f>
        <v>0</v>
      </c>
      <c r="BF251" s="160">
        <f>IF(N251="snížená",J251,0)</f>
        <v>0</v>
      </c>
      <c r="BG251" s="160">
        <f>IF(N251="zákl. přenesená",J251,0)</f>
        <v>0</v>
      </c>
      <c r="BH251" s="160">
        <f>IF(N251="sníž. přenesená",J251,0)</f>
        <v>0</v>
      </c>
      <c r="BI251" s="160">
        <f>IF(N251="nulová",J251,0)</f>
        <v>0</v>
      </c>
      <c r="BJ251" s="16" t="s">
        <v>89</v>
      </c>
      <c r="BK251" s="160">
        <f>ROUND(I251*H251,2)</f>
        <v>0</v>
      </c>
      <c r="BL251" s="16" t="s">
        <v>158</v>
      </c>
      <c r="BM251" s="159" t="s">
        <v>358</v>
      </c>
    </row>
    <row r="252" spans="1:65" s="13" customFormat="1" ht="11.25" x14ac:dyDescent="0.2">
      <c r="B252" s="161"/>
      <c r="D252" s="162" t="s">
        <v>160</v>
      </c>
      <c r="E252" s="163" t="s">
        <v>1</v>
      </c>
      <c r="F252" s="164" t="s">
        <v>359</v>
      </c>
      <c r="H252" s="165">
        <v>2.573</v>
      </c>
      <c r="I252" s="166"/>
      <c r="L252" s="161"/>
      <c r="M252" s="167"/>
      <c r="N252" s="168"/>
      <c r="O252" s="168"/>
      <c r="P252" s="168"/>
      <c r="Q252" s="168"/>
      <c r="R252" s="168"/>
      <c r="S252" s="168"/>
      <c r="T252" s="169"/>
      <c r="AT252" s="163" t="s">
        <v>160</v>
      </c>
      <c r="AU252" s="163" t="s">
        <v>89</v>
      </c>
      <c r="AV252" s="13" t="s">
        <v>89</v>
      </c>
      <c r="AW252" s="13" t="s">
        <v>34</v>
      </c>
      <c r="AX252" s="13" t="s">
        <v>83</v>
      </c>
      <c r="AY252" s="163" t="s">
        <v>151</v>
      </c>
    </row>
    <row r="253" spans="1:65" s="2" customFormat="1" ht="24" x14ac:dyDescent="0.2">
      <c r="A253" s="31"/>
      <c r="B253" s="147"/>
      <c r="C253" s="148" t="s">
        <v>360</v>
      </c>
      <c r="D253" s="148" t="s">
        <v>153</v>
      </c>
      <c r="E253" s="149" t="s">
        <v>361</v>
      </c>
      <c r="F253" s="150" t="s">
        <v>362</v>
      </c>
      <c r="G253" s="151" t="s">
        <v>246</v>
      </c>
      <c r="H253" s="152">
        <v>4</v>
      </c>
      <c r="I253" s="153"/>
      <c r="J253" s="154">
        <f>ROUND(I253*H253,2)</f>
        <v>0</v>
      </c>
      <c r="K253" s="150" t="s">
        <v>157</v>
      </c>
      <c r="L253" s="32"/>
      <c r="M253" s="155" t="s">
        <v>1</v>
      </c>
      <c r="N253" s="156" t="s">
        <v>44</v>
      </c>
      <c r="O253" s="57"/>
      <c r="P253" s="157">
        <f>O253*H253</f>
        <v>0</v>
      </c>
      <c r="Q253" s="157">
        <v>3.5999999999999999E-3</v>
      </c>
      <c r="R253" s="157">
        <f>Q253*H253</f>
        <v>1.44E-2</v>
      </c>
      <c r="S253" s="157">
        <v>0</v>
      </c>
      <c r="T253" s="158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9" t="s">
        <v>158</v>
      </c>
      <c r="AT253" s="159" t="s">
        <v>153</v>
      </c>
      <c r="AU253" s="159" t="s">
        <v>89</v>
      </c>
      <c r="AY253" s="16" t="s">
        <v>151</v>
      </c>
      <c r="BE253" s="160">
        <f>IF(N253="základní",J253,0)</f>
        <v>0</v>
      </c>
      <c r="BF253" s="160">
        <f>IF(N253="snížená",J253,0)</f>
        <v>0</v>
      </c>
      <c r="BG253" s="160">
        <f>IF(N253="zákl. přenesená",J253,0)</f>
        <v>0</v>
      </c>
      <c r="BH253" s="160">
        <f>IF(N253="sníž. přenesená",J253,0)</f>
        <v>0</v>
      </c>
      <c r="BI253" s="160">
        <f>IF(N253="nulová",J253,0)</f>
        <v>0</v>
      </c>
      <c r="BJ253" s="16" t="s">
        <v>89</v>
      </c>
      <c r="BK253" s="160">
        <f>ROUND(I253*H253,2)</f>
        <v>0</v>
      </c>
      <c r="BL253" s="16" t="s">
        <v>158</v>
      </c>
      <c r="BM253" s="159" t="s">
        <v>363</v>
      </c>
    </row>
    <row r="254" spans="1:65" s="13" customFormat="1" ht="11.25" x14ac:dyDescent="0.2">
      <c r="B254" s="161"/>
      <c r="D254" s="162" t="s">
        <v>160</v>
      </c>
      <c r="E254" s="163" t="s">
        <v>1</v>
      </c>
      <c r="F254" s="164" t="s">
        <v>364</v>
      </c>
      <c r="H254" s="165">
        <v>4</v>
      </c>
      <c r="I254" s="166"/>
      <c r="L254" s="161"/>
      <c r="M254" s="167"/>
      <c r="N254" s="168"/>
      <c r="O254" s="168"/>
      <c r="P254" s="168"/>
      <c r="Q254" s="168"/>
      <c r="R254" s="168"/>
      <c r="S254" s="168"/>
      <c r="T254" s="169"/>
      <c r="AT254" s="163" t="s">
        <v>160</v>
      </c>
      <c r="AU254" s="163" t="s">
        <v>89</v>
      </c>
      <c r="AV254" s="13" t="s">
        <v>89</v>
      </c>
      <c r="AW254" s="13" t="s">
        <v>34</v>
      </c>
      <c r="AX254" s="13" t="s">
        <v>83</v>
      </c>
      <c r="AY254" s="163" t="s">
        <v>151</v>
      </c>
    </row>
    <row r="255" spans="1:65" s="2" customFormat="1" ht="24" x14ac:dyDescent="0.2">
      <c r="A255" s="31"/>
      <c r="B255" s="147"/>
      <c r="C255" s="148" t="s">
        <v>365</v>
      </c>
      <c r="D255" s="148" t="s">
        <v>153</v>
      </c>
      <c r="E255" s="149" t="s">
        <v>366</v>
      </c>
      <c r="F255" s="150" t="s">
        <v>367</v>
      </c>
      <c r="G255" s="151" t="s">
        <v>225</v>
      </c>
      <c r="H255" s="152">
        <v>3.1280000000000001</v>
      </c>
      <c r="I255" s="153"/>
      <c r="J255" s="154">
        <f>ROUND(I255*H255,2)</f>
        <v>0</v>
      </c>
      <c r="K255" s="150" t="s">
        <v>157</v>
      </c>
      <c r="L255" s="32"/>
      <c r="M255" s="155" t="s">
        <v>1</v>
      </c>
      <c r="N255" s="156" t="s">
        <v>44</v>
      </c>
      <c r="O255" s="57"/>
      <c r="P255" s="157">
        <f>O255*H255</f>
        <v>0</v>
      </c>
      <c r="Q255" s="157">
        <v>4.1529999999999997E-2</v>
      </c>
      <c r="R255" s="157">
        <f>Q255*H255</f>
        <v>0.12990583999999999</v>
      </c>
      <c r="S255" s="157">
        <v>0</v>
      </c>
      <c r="T255" s="158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9" t="s">
        <v>158</v>
      </c>
      <c r="AT255" s="159" t="s">
        <v>153</v>
      </c>
      <c r="AU255" s="159" t="s">
        <v>89</v>
      </c>
      <c r="AY255" s="16" t="s">
        <v>151</v>
      </c>
      <c r="BE255" s="160">
        <f>IF(N255="základní",J255,0)</f>
        <v>0</v>
      </c>
      <c r="BF255" s="160">
        <f>IF(N255="snížená",J255,0)</f>
        <v>0</v>
      </c>
      <c r="BG255" s="160">
        <f>IF(N255="zákl. přenesená",J255,0)</f>
        <v>0</v>
      </c>
      <c r="BH255" s="160">
        <f>IF(N255="sníž. přenesená",J255,0)</f>
        <v>0</v>
      </c>
      <c r="BI255" s="160">
        <f>IF(N255="nulová",J255,0)</f>
        <v>0</v>
      </c>
      <c r="BJ255" s="16" t="s">
        <v>89</v>
      </c>
      <c r="BK255" s="160">
        <f>ROUND(I255*H255,2)</f>
        <v>0</v>
      </c>
      <c r="BL255" s="16" t="s">
        <v>158</v>
      </c>
      <c r="BM255" s="159" t="s">
        <v>368</v>
      </c>
    </row>
    <row r="256" spans="1:65" s="13" customFormat="1" ht="11.25" x14ac:dyDescent="0.2">
      <c r="B256" s="161"/>
      <c r="D256" s="162" t="s">
        <v>160</v>
      </c>
      <c r="E256" s="163" t="s">
        <v>1</v>
      </c>
      <c r="F256" s="164" t="s">
        <v>369</v>
      </c>
      <c r="H256" s="165">
        <v>3.1280000000000001</v>
      </c>
      <c r="I256" s="166"/>
      <c r="L256" s="161"/>
      <c r="M256" s="167"/>
      <c r="N256" s="168"/>
      <c r="O256" s="168"/>
      <c r="P256" s="168"/>
      <c r="Q256" s="168"/>
      <c r="R256" s="168"/>
      <c r="S256" s="168"/>
      <c r="T256" s="169"/>
      <c r="AT256" s="163" t="s">
        <v>160</v>
      </c>
      <c r="AU256" s="163" t="s">
        <v>89</v>
      </c>
      <c r="AV256" s="13" t="s">
        <v>89</v>
      </c>
      <c r="AW256" s="13" t="s">
        <v>34</v>
      </c>
      <c r="AX256" s="13" t="s">
        <v>83</v>
      </c>
      <c r="AY256" s="163" t="s">
        <v>151</v>
      </c>
    </row>
    <row r="257" spans="1:65" s="2" customFormat="1" ht="16.5" customHeight="1" x14ac:dyDescent="0.2">
      <c r="A257" s="31"/>
      <c r="B257" s="147"/>
      <c r="C257" s="148" t="s">
        <v>370</v>
      </c>
      <c r="D257" s="148" t="s">
        <v>153</v>
      </c>
      <c r="E257" s="149" t="s">
        <v>371</v>
      </c>
      <c r="F257" s="150" t="s">
        <v>372</v>
      </c>
      <c r="G257" s="151" t="s">
        <v>225</v>
      </c>
      <c r="H257" s="152">
        <v>0.32</v>
      </c>
      <c r="I257" s="153"/>
      <c r="J257" s="154">
        <f>ROUND(I257*H257,2)</f>
        <v>0</v>
      </c>
      <c r="K257" s="150" t="s">
        <v>157</v>
      </c>
      <c r="L257" s="32"/>
      <c r="M257" s="155" t="s">
        <v>1</v>
      </c>
      <c r="N257" s="156" t="s">
        <v>44</v>
      </c>
      <c r="O257" s="57"/>
      <c r="P257" s="157">
        <f>O257*H257</f>
        <v>0</v>
      </c>
      <c r="Q257" s="157">
        <v>6.4999999999999997E-3</v>
      </c>
      <c r="R257" s="157">
        <f>Q257*H257</f>
        <v>2.0799999999999998E-3</v>
      </c>
      <c r="S257" s="157">
        <v>0</v>
      </c>
      <c r="T257" s="158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9" t="s">
        <v>158</v>
      </c>
      <c r="AT257" s="159" t="s">
        <v>153</v>
      </c>
      <c r="AU257" s="159" t="s">
        <v>89</v>
      </c>
      <c r="AY257" s="16" t="s">
        <v>151</v>
      </c>
      <c r="BE257" s="160">
        <f>IF(N257="základní",J257,0)</f>
        <v>0</v>
      </c>
      <c r="BF257" s="160">
        <f>IF(N257="snížená",J257,0)</f>
        <v>0</v>
      </c>
      <c r="BG257" s="160">
        <f>IF(N257="zákl. přenesená",J257,0)</f>
        <v>0</v>
      </c>
      <c r="BH257" s="160">
        <f>IF(N257="sníž. přenesená",J257,0)</f>
        <v>0</v>
      </c>
      <c r="BI257" s="160">
        <f>IF(N257="nulová",J257,0)</f>
        <v>0</v>
      </c>
      <c r="BJ257" s="16" t="s">
        <v>89</v>
      </c>
      <c r="BK257" s="160">
        <f>ROUND(I257*H257,2)</f>
        <v>0</v>
      </c>
      <c r="BL257" s="16" t="s">
        <v>158</v>
      </c>
      <c r="BM257" s="159" t="s">
        <v>373</v>
      </c>
    </row>
    <row r="258" spans="1:65" s="13" customFormat="1" ht="11.25" x14ac:dyDescent="0.2">
      <c r="B258" s="161"/>
      <c r="D258" s="162" t="s">
        <v>160</v>
      </c>
      <c r="E258" s="163" t="s">
        <v>1</v>
      </c>
      <c r="F258" s="164" t="s">
        <v>374</v>
      </c>
      <c r="H258" s="165">
        <v>0.32</v>
      </c>
      <c r="I258" s="166"/>
      <c r="L258" s="161"/>
      <c r="M258" s="167"/>
      <c r="N258" s="168"/>
      <c r="O258" s="168"/>
      <c r="P258" s="168"/>
      <c r="Q258" s="168"/>
      <c r="R258" s="168"/>
      <c r="S258" s="168"/>
      <c r="T258" s="169"/>
      <c r="AT258" s="163" t="s">
        <v>160</v>
      </c>
      <c r="AU258" s="163" t="s">
        <v>89</v>
      </c>
      <c r="AV258" s="13" t="s">
        <v>89</v>
      </c>
      <c r="AW258" s="13" t="s">
        <v>34</v>
      </c>
      <c r="AX258" s="13" t="s">
        <v>83</v>
      </c>
      <c r="AY258" s="163" t="s">
        <v>151</v>
      </c>
    </row>
    <row r="259" spans="1:65" s="2" customFormat="1" ht="24" x14ac:dyDescent="0.2">
      <c r="A259" s="31"/>
      <c r="B259" s="147"/>
      <c r="C259" s="148" t="s">
        <v>375</v>
      </c>
      <c r="D259" s="148" t="s">
        <v>153</v>
      </c>
      <c r="E259" s="149" t="s">
        <v>376</v>
      </c>
      <c r="F259" s="150" t="s">
        <v>377</v>
      </c>
      <c r="G259" s="151" t="s">
        <v>246</v>
      </c>
      <c r="H259" s="152">
        <v>23</v>
      </c>
      <c r="I259" s="153"/>
      <c r="J259" s="154">
        <f>ROUND(I259*H259,2)</f>
        <v>0</v>
      </c>
      <c r="K259" s="150" t="s">
        <v>157</v>
      </c>
      <c r="L259" s="32"/>
      <c r="M259" s="155" t="s">
        <v>1</v>
      </c>
      <c r="N259" s="156" t="s">
        <v>44</v>
      </c>
      <c r="O259" s="57"/>
      <c r="P259" s="157">
        <f>O259*H259</f>
        <v>0</v>
      </c>
      <c r="Q259" s="157">
        <v>3.6600000000000001E-3</v>
      </c>
      <c r="R259" s="157">
        <f>Q259*H259</f>
        <v>8.4180000000000005E-2</v>
      </c>
      <c r="S259" s="157">
        <v>0</v>
      </c>
      <c r="T259" s="158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59" t="s">
        <v>158</v>
      </c>
      <c r="AT259" s="159" t="s">
        <v>153</v>
      </c>
      <c r="AU259" s="159" t="s">
        <v>89</v>
      </c>
      <c r="AY259" s="16" t="s">
        <v>151</v>
      </c>
      <c r="BE259" s="160">
        <f>IF(N259="základní",J259,0)</f>
        <v>0</v>
      </c>
      <c r="BF259" s="160">
        <f>IF(N259="snížená",J259,0)</f>
        <v>0</v>
      </c>
      <c r="BG259" s="160">
        <f>IF(N259="zákl. přenesená",J259,0)</f>
        <v>0</v>
      </c>
      <c r="BH259" s="160">
        <f>IF(N259="sníž. přenesená",J259,0)</f>
        <v>0</v>
      </c>
      <c r="BI259" s="160">
        <f>IF(N259="nulová",J259,0)</f>
        <v>0</v>
      </c>
      <c r="BJ259" s="16" t="s">
        <v>89</v>
      </c>
      <c r="BK259" s="160">
        <f>ROUND(I259*H259,2)</f>
        <v>0</v>
      </c>
      <c r="BL259" s="16" t="s">
        <v>158</v>
      </c>
      <c r="BM259" s="159" t="s">
        <v>378</v>
      </c>
    </row>
    <row r="260" spans="1:65" s="13" customFormat="1" ht="11.25" x14ac:dyDescent="0.2">
      <c r="B260" s="161"/>
      <c r="D260" s="162" t="s">
        <v>160</v>
      </c>
      <c r="E260" s="163" t="s">
        <v>1</v>
      </c>
      <c r="F260" s="164" t="s">
        <v>379</v>
      </c>
      <c r="H260" s="165">
        <v>8</v>
      </c>
      <c r="I260" s="166"/>
      <c r="L260" s="161"/>
      <c r="M260" s="167"/>
      <c r="N260" s="168"/>
      <c r="O260" s="168"/>
      <c r="P260" s="168"/>
      <c r="Q260" s="168"/>
      <c r="R260" s="168"/>
      <c r="S260" s="168"/>
      <c r="T260" s="169"/>
      <c r="AT260" s="163" t="s">
        <v>160</v>
      </c>
      <c r="AU260" s="163" t="s">
        <v>89</v>
      </c>
      <c r="AV260" s="13" t="s">
        <v>89</v>
      </c>
      <c r="AW260" s="13" t="s">
        <v>34</v>
      </c>
      <c r="AX260" s="13" t="s">
        <v>78</v>
      </c>
      <c r="AY260" s="163" t="s">
        <v>151</v>
      </c>
    </row>
    <row r="261" spans="1:65" s="13" customFormat="1" ht="11.25" x14ac:dyDescent="0.2">
      <c r="B261" s="161"/>
      <c r="D261" s="162" t="s">
        <v>160</v>
      </c>
      <c r="E261" s="163" t="s">
        <v>1</v>
      </c>
      <c r="F261" s="164" t="s">
        <v>380</v>
      </c>
      <c r="H261" s="165">
        <v>15</v>
      </c>
      <c r="I261" s="166"/>
      <c r="L261" s="161"/>
      <c r="M261" s="167"/>
      <c r="N261" s="168"/>
      <c r="O261" s="168"/>
      <c r="P261" s="168"/>
      <c r="Q261" s="168"/>
      <c r="R261" s="168"/>
      <c r="S261" s="168"/>
      <c r="T261" s="169"/>
      <c r="AT261" s="163" t="s">
        <v>160</v>
      </c>
      <c r="AU261" s="163" t="s">
        <v>89</v>
      </c>
      <c r="AV261" s="13" t="s">
        <v>89</v>
      </c>
      <c r="AW261" s="13" t="s">
        <v>34</v>
      </c>
      <c r="AX261" s="13" t="s">
        <v>78</v>
      </c>
      <c r="AY261" s="163" t="s">
        <v>151</v>
      </c>
    </row>
    <row r="262" spans="1:65" s="14" customFormat="1" ht="11.25" x14ac:dyDescent="0.2">
      <c r="B262" s="170"/>
      <c r="D262" s="162" t="s">
        <v>160</v>
      </c>
      <c r="E262" s="171" t="s">
        <v>1</v>
      </c>
      <c r="F262" s="172" t="s">
        <v>163</v>
      </c>
      <c r="H262" s="173">
        <v>23</v>
      </c>
      <c r="I262" s="174"/>
      <c r="L262" s="170"/>
      <c r="M262" s="175"/>
      <c r="N262" s="176"/>
      <c r="O262" s="176"/>
      <c r="P262" s="176"/>
      <c r="Q262" s="176"/>
      <c r="R262" s="176"/>
      <c r="S262" s="176"/>
      <c r="T262" s="177"/>
      <c r="AT262" s="171" t="s">
        <v>160</v>
      </c>
      <c r="AU262" s="171" t="s">
        <v>89</v>
      </c>
      <c r="AV262" s="14" t="s">
        <v>158</v>
      </c>
      <c r="AW262" s="14" t="s">
        <v>34</v>
      </c>
      <c r="AX262" s="14" t="s">
        <v>83</v>
      </c>
      <c r="AY262" s="171" t="s">
        <v>151</v>
      </c>
    </row>
    <row r="263" spans="1:65" s="2" customFormat="1" ht="24" x14ac:dyDescent="0.2">
      <c r="A263" s="31"/>
      <c r="B263" s="147"/>
      <c r="C263" s="148" t="s">
        <v>381</v>
      </c>
      <c r="D263" s="148" t="s">
        <v>153</v>
      </c>
      <c r="E263" s="149" t="s">
        <v>382</v>
      </c>
      <c r="F263" s="150" t="s">
        <v>383</v>
      </c>
      <c r="G263" s="151" t="s">
        <v>225</v>
      </c>
      <c r="H263" s="152">
        <v>258.274</v>
      </c>
      <c r="I263" s="153"/>
      <c r="J263" s="154">
        <f>ROUND(I263*H263,2)</f>
        <v>0</v>
      </c>
      <c r="K263" s="150" t="s">
        <v>157</v>
      </c>
      <c r="L263" s="32"/>
      <c r="M263" s="155" t="s">
        <v>1</v>
      </c>
      <c r="N263" s="156" t="s">
        <v>44</v>
      </c>
      <c r="O263" s="57"/>
      <c r="P263" s="157">
        <f>O263*H263</f>
        <v>0</v>
      </c>
      <c r="Q263" s="157">
        <v>1.8380000000000001E-2</v>
      </c>
      <c r="R263" s="157">
        <f>Q263*H263</f>
        <v>4.74707612</v>
      </c>
      <c r="S263" s="157">
        <v>0</v>
      </c>
      <c r="T263" s="158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9" t="s">
        <v>158</v>
      </c>
      <c r="AT263" s="159" t="s">
        <v>153</v>
      </c>
      <c r="AU263" s="159" t="s">
        <v>89</v>
      </c>
      <c r="AY263" s="16" t="s">
        <v>151</v>
      </c>
      <c r="BE263" s="160">
        <f>IF(N263="základní",J263,0)</f>
        <v>0</v>
      </c>
      <c r="BF263" s="160">
        <f>IF(N263="snížená",J263,0)</f>
        <v>0</v>
      </c>
      <c r="BG263" s="160">
        <f>IF(N263="zákl. přenesená",J263,0)</f>
        <v>0</v>
      </c>
      <c r="BH263" s="160">
        <f>IF(N263="sníž. přenesená",J263,0)</f>
        <v>0</v>
      </c>
      <c r="BI263" s="160">
        <f>IF(N263="nulová",J263,0)</f>
        <v>0</v>
      </c>
      <c r="BJ263" s="16" t="s">
        <v>89</v>
      </c>
      <c r="BK263" s="160">
        <f>ROUND(I263*H263,2)</f>
        <v>0</v>
      </c>
      <c r="BL263" s="16" t="s">
        <v>158</v>
      </c>
      <c r="BM263" s="159" t="s">
        <v>384</v>
      </c>
    </row>
    <row r="264" spans="1:65" s="13" customFormat="1" ht="45" x14ac:dyDescent="0.2">
      <c r="B264" s="161"/>
      <c r="D264" s="162" t="s">
        <v>160</v>
      </c>
      <c r="E264" s="163" t="s">
        <v>1</v>
      </c>
      <c r="F264" s="164" t="s">
        <v>385</v>
      </c>
      <c r="H264" s="165">
        <v>58.225000000000001</v>
      </c>
      <c r="I264" s="166"/>
      <c r="L264" s="161"/>
      <c r="M264" s="167"/>
      <c r="N264" s="168"/>
      <c r="O264" s="168"/>
      <c r="P264" s="168"/>
      <c r="Q264" s="168"/>
      <c r="R264" s="168"/>
      <c r="S264" s="168"/>
      <c r="T264" s="169"/>
      <c r="AT264" s="163" t="s">
        <v>160</v>
      </c>
      <c r="AU264" s="163" t="s">
        <v>89</v>
      </c>
      <c r="AV264" s="13" t="s">
        <v>89</v>
      </c>
      <c r="AW264" s="13" t="s">
        <v>34</v>
      </c>
      <c r="AX264" s="13" t="s">
        <v>78</v>
      </c>
      <c r="AY264" s="163" t="s">
        <v>151</v>
      </c>
    </row>
    <row r="265" spans="1:65" s="13" customFormat="1" ht="33.75" x14ac:dyDescent="0.2">
      <c r="B265" s="161"/>
      <c r="D265" s="162" t="s">
        <v>160</v>
      </c>
      <c r="E265" s="163" t="s">
        <v>1</v>
      </c>
      <c r="F265" s="164" t="s">
        <v>386</v>
      </c>
      <c r="H265" s="165">
        <v>41.271999999999998</v>
      </c>
      <c r="I265" s="166"/>
      <c r="L265" s="161"/>
      <c r="M265" s="167"/>
      <c r="N265" s="168"/>
      <c r="O265" s="168"/>
      <c r="P265" s="168"/>
      <c r="Q265" s="168"/>
      <c r="R265" s="168"/>
      <c r="S265" s="168"/>
      <c r="T265" s="169"/>
      <c r="AT265" s="163" t="s">
        <v>160</v>
      </c>
      <c r="AU265" s="163" t="s">
        <v>89</v>
      </c>
      <c r="AV265" s="13" t="s">
        <v>89</v>
      </c>
      <c r="AW265" s="13" t="s">
        <v>34</v>
      </c>
      <c r="AX265" s="13" t="s">
        <v>78</v>
      </c>
      <c r="AY265" s="163" t="s">
        <v>151</v>
      </c>
    </row>
    <row r="266" spans="1:65" s="13" customFormat="1" ht="33.75" x14ac:dyDescent="0.2">
      <c r="B266" s="161"/>
      <c r="D266" s="162" t="s">
        <v>160</v>
      </c>
      <c r="E266" s="163" t="s">
        <v>1</v>
      </c>
      <c r="F266" s="164" t="s">
        <v>387</v>
      </c>
      <c r="H266" s="165">
        <v>25.01</v>
      </c>
      <c r="I266" s="166"/>
      <c r="L266" s="161"/>
      <c r="M266" s="167"/>
      <c r="N266" s="168"/>
      <c r="O266" s="168"/>
      <c r="P266" s="168"/>
      <c r="Q266" s="168"/>
      <c r="R266" s="168"/>
      <c r="S266" s="168"/>
      <c r="T266" s="169"/>
      <c r="AT266" s="163" t="s">
        <v>160</v>
      </c>
      <c r="AU266" s="163" t="s">
        <v>89</v>
      </c>
      <c r="AV266" s="13" t="s">
        <v>89</v>
      </c>
      <c r="AW266" s="13" t="s">
        <v>34</v>
      </c>
      <c r="AX266" s="13" t="s">
        <v>78</v>
      </c>
      <c r="AY266" s="163" t="s">
        <v>151</v>
      </c>
    </row>
    <row r="267" spans="1:65" s="13" customFormat="1" ht="22.5" x14ac:dyDescent="0.2">
      <c r="B267" s="161"/>
      <c r="D267" s="162" t="s">
        <v>160</v>
      </c>
      <c r="E267" s="163" t="s">
        <v>1</v>
      </c>
      <c r="F267" s="164" t="s">
        <v>388</v>
      </c>
      <c r="H267" s="165">
        <v>59.18</v>
      </c>
      <c r="I267" s="166"/>
      <c r="L267" s="161"/>
      <c r="M267" s="167"/>
      <c r="N267" s="168"/>
      <c r="O267" s="168"/>
      <c r="P267" s="168"/>
      <c r="Q267" s="168"/>
      <c r="R267" s="168"/>
      <c r="S267" s="168"/>
      <c r="T267" s="169"/>
      <c r="AT267" s="163" t="s">
        <v>160</v>
      </c>
      <c r="AU267" s="163" t="s">
        <v>89</v>
      </c>
      <c r="AV267" s="13" t="s">
        <v>89</v>
      </c>
      <c r="AW267" s="13" t="s">
        <v>34</v>
      </c>
      <c r="AX267" s="13" t="s">
        <v>78</v>
      </c>
      <c r="AY267" s="163" t="s">
        <v>151</v>
      </c>
    </row>
    <row r="268" spans="1:65" s="13" customFormat="1" ht="22.5" x14ac:dyDescent="0.2">
      <c r="B268" s="161"/>
      <c r="D268" s="162" t="s">
        <v>160</v>
      </c>
      <c r="E268" s="163" t="s">
        <v>1</v>
      </c>
      <c r="F268" s="164" t="s">
        <v>389</v>
      </c>
      <c r="H268" s="165">
        <v>74.587000000000003</v>
      </c>
      <c r="I268" s="166"/>
      <c r="L268" s="161"/>
      <c r="M268" s="167"/>
      <c r="N268" s="168"/>
      <c r="O268" s="168"/>
      <c r="P268" s="168"/>
      <c r="Q268" s="168"/>
      <c r="R268" s="168"/>
      <c r="S268" s="168"/>
      <c r="T268" s="169"/>
      <c r="AT268" s="163" t="s">
        <v>160</v>
      </c>
      <c r="AU268" s="163" t="s">
        <v>89</v>
      </c>
      <c r="AV268" s="13" t="s">
        <v>89</v>
      </c>
      <c r="AW268" s="13" t="s">
        <v>34</v>
      </c>
      <c r="AX268" s="13" t="s">
        <v>78</v>
      </c>
      <c r="AY268" s="163" t="s">
        <v>151</v>
      </c>
    </row>
    <row r="269" spans="1:65" s="14" customFormat="1" ht="11.25" x14ac:dyDescent="0.2">
      <c r="B269" s="170"/>
      <c r="D269" s="162" t="s">
        <v>160</v>
      </c>
      <c r="E269" s="171" t="s">
        <v>1</v>
      </c>
      <c r="F269" s="172" t="s">
        <v>163</v>
      </c>
      <c r="H269" s="173">
        <v>258.274</v>
      </c>
      <c r="I269" s="174"/>
      <c r="L269" s="170"/>
      <c r="M269" s="175"/>
      <c r="N269" s="176"/>
      <c r="O269" s="176"/>
      <c r="P269" s="176"/>
      <c r="Q269" s="176"/>
      <c r="R269" s="176"/>
      <c r="S269" s="176"/>
      <c r="T269" s="177"/>
      <c r="AT269" s="171" t="s">
        <v>160</v>
      </c>
      <c r="AU269" s="171" t="s">
        <v>89</v>
      </c>
      <c r="AV269" s="14" t="s">
        <v>158</v>
      </c>
      <c r="AW269" s="14" t="s">
        <v>34</v>
      </c>
      <c r="AX269" s="14" t="s">
        <v>83</v>
      </c>
      <c r="AY269" s="171" t="s">
        <v>151</v>
      </c>
    </row>
    <row r="270" spans="1:65" s="2" customFormat="1" ht="24" x14ac:dyDescent="0.2">
      <c r="A270" s="31"/>
      <c r="B270" s="147"/>
      <c r="C270" s="148" t="s">
        <v>390</v>
      </c>
      <c r="D270" s="148" t="s">
        <v>153</v>
      </c>
      <c r="E270" s="149" t="s">
        <v>391</v>
      </c>
      <c r="F270" s="150" t="s">
        <v>392</v>
      </c>
      <c r="G270" s="151" t="s">
        <v>225</v>
      </c>
      <c r="H270" s="152">
        <v>5.1749999999999998</v>
      </c>
      <c r="I270" s="153"/>
      <c r="J270" s="154">
        <f>ROUND(I270*H270,2)</f>
        <v>0</v>
      </c>
      <c r="K270" s="150" t="s">
        <v>157</v>
      </c>
      <c r="L270" s="32"/>
      <c r="M270" s="155" t="s">
        <v>1</v>
      </c>
      <c r="N270" s="156" t="s">
        <v>44</v>
      </c>
      <c r="O270" s="57"/>
      <c r="P270" s="157">
        <f>O270*H270</f>
        <v>0</v>
      </c>
      <c r="Q270" s="157">
        <v>4.1529999999999997E-2</v>
      </c>
      <c r="R270" s="157">
        <f>Q270*H270</f>
        <v>0.21491774999999999</v>
      </c>
      <c r="S270" s="157">
        <v>0</v>
      </c>
      <c r="T270" s="158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59" t="s">
        <v>158</v>
      </c>
      <c r="AT270" s="159" t="s">
        <v>153</v>
      </c>
      <c r="AU270" s="159" t="s">
        <v>89</v>
      </c>
      <c r="AY270" s="16" t="s">
        <v>151</v>
      </c>
      <c r="BE270" s="160">
        <f>IF(N270="základní",J270,0)</f>
        <v>0</v>
      </c>
      <c r="BF270" s="160">
        <f>IF(N270="snížená",J270,0)</f>
        <v>0</v>
      </c>
      <c r="BG270" s="160">
        <f>IF(N270="zákl. přenesená",J270,0)</f>
        <v>0</v>
      </c>
      <c r="BH270" s="160">
        <f>IF(N270="sníž. přenesená",J270,0)</f>
        <v>0</v>
      </c>
      <c r="BI270" s="160">
        <f>IF(N270="nulová",J270,0)</f>
        <v>0</v>
      </c>
      <c r="BJ270" s="16" t="s">
        <v>89</v>
      </c>
      <c r="BK270" s="160">
        <f>ROUND(I270*H270,2)</f>
        <v>0</v>
      </c>
      <c r="BL270" s="16" t="s">
        <v>158</v>
      </c>
      <c r="BM270" s="159" t="s">
        <v>393</v>
      </c>
    </row>
    <row r="271" spans="1:65" s="13" customFormat="1" ht="11.25" x14ac:dyDescent="0.2">
      <c r="B271" s="161"/>
      <c r="D271" s="162" t="s">
        <v>160</v>
      </c>
      <c r="E271" s="163" t="s">
        <v>1</v>
      </c>
      <c r="F271" s="164" t="s">
        <v>394</v>
      </c>
      <c r="H271" s="165">
        <v>5.1749999999999998</v>
      </c>
      <c r="I271" s="166"/>
      <c r="L271" s="161"/>
      <c r="M271" s="167"/>
      <c r="N271" s="168"/>
      <c r="O271" s="168"/>
      <c r="P271" s="168"/>
      <c r="Q271" s="168"/>
      <c r="R271" s="168"/>
      <c r="S271" s="168"/>
      <c r="T271" s="169"/>
      <c r="AT271" s="163" t="s">
        <v>160</v>
      </c>
      <c r="AU271" s="163" t="s">
        <v>89</v>
      </c>
      <c r="AV271" s="13" t="s">
        <v>89</v>
      </c>
      <c r="AW271" s="13" t="s">
        <v>34</v>
      </c>
      <c r="AX271" s="13" t="s">
        <v>83</v>
      </c>
      <c r="AY271" s="163" t="s">
        <v>151</v>
      </c>
    </row>
    <row r="272" spans="1:65" s="2" customFormat="1" ht="24" x14ac:dyDescent="0.2">
      <c r="A272" s="31"/>
      <c r="B272" s="147"/>
      <c r="C272" s="148" t="s">
        <v>395</v>
      </c>
      <c r="D272" s="148" t="s">
        <v>153</v>
      </c>
      <c r="E272" s="149" t="s">
        <v>396</v>
      </c>
      <c r="F272" s="150" t="s">
        <v>397</v>
      </c>
      <c r="G272" s="151" t="s">
        <v>225</v>
      </c>
      <c r="H272" s="152">
        <v>3.105</v>
      </c>
      <c r="I272" s="153"/>
      <c r="J272" s="154">
        <f>ROUND(I272*H272,2)</f>
        <v>0</v>
      </c>
      <c r="K272" s="150" t="s">
        <v>157</v>
      </c>
      <c r="L272" s="32"/>
      <c r="M272" s="155" t="s">
        <v>1</v>
      </c>
      <c r="N272" s="156" t="s">
        <v>44</v>
      </c>
      <c r="O272" s="57"/>
      <c r="P272" s="157">
        <f>O272*H272</f>
        <v>0</v>
      </c>
      <c r="Q272" s="157">
        <v>4.1529999999999997E-2</v>
      </c>
      <c r="R272" s="157">
        <f>Q272*H272</f>
        <v>0.12895065</v>
      </c>
      <c r="S272" s="157">
        <v>0</v>
      </c>
      <c r="T272" s="158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59" t="s">
        <v>158</v>
      </c>
      <c r="AT272" s="159" t="s">
        <v>153</v>
      </c>
      <c r="AU272" s="159" t="s">
        <v>89</v>
      </c>
      <c r="AY272" s="16" t="s">
        <v>151</v>
      </c>
      <c r="BE272" s="160">
        <f>IF(N272="základní",J272,0)</f>
        <v>0</v>
      </c>
      <c r="BF272" s="160">
        <f>IF(N272="snížená",J272,0)</f>
        <v>0</v>
      </c>
      <c r="BG272" s="160">
        <f>IF(N272="zákl. přenesená",J272,0)</f>
        <v>0</v>
      </c>
      <c r="BH272" s="160">
        <f>IF(N272="sníž. přenesená",J272,0)</f>
        <v>0</v>
      </c>
      <c r="BI272" s="160">
        <f>IF(N272="nulová",J272,0)</f>
        <v>0</v>
      </c>
      <c r="BJ272" s="16" t="s">
        <v>89</v>
      </c>
      <c r="BK272" s="160">
        <f>ROUND(I272*H272,2)</f>
        <v>0</v>
      </c>
      <c r="BL272" s="16" t="s">
        <v>158</v>
      </c>
      <c r="BM272" s="159" t="s">
        <v>398</v>
      </c>
    </row>
    <row r="273" spans="1:65" s="13" customFormat="1" ht="11.25" x14ac:dyDescent="0.2">
      <c r="B273" s="161"/>
      <c r="D273" s="162" t="s">
        <v>160</v>
      </c>
      <c r="E273" s="163" t="s">
        <v>1</v>
      </c>
      <c r="F273" s="164" t="s">
        <v>399</v>
      </c>
      <c r="H273" s="165">
        <v>3.105</v>
      </c>
      <c r="I273" s="166"/>
      <c r="L273" s="161"/>
      <c r="M273" s="167"/>
      <c r="N273" s="168"/>
      <c r="O273" s="168"/>
      <c r="P273" s="168"/>
      <c r="Q273" s="168"/>
      <c r="R273" s="168"/>
      <c r="S273" s="168"/>
      <c r="T273" s="169"/>
      <c r="AT273" s="163" t="s">
        <v>160</v>
      </c>
      <c r="AU273" s="163" t="s">
        <v>89</v>
      </c>
      <c r="AV273" s="13" t="s">
        <v>89</v>
      </c>
      <c r="AW273" s="13" t="s">
        <v>34</v>
      </c>
      <c r="AX273" s="13" t="s">
        <v>83</v>
      </c>
      <c r="AY273" s="163" t="s">
        <v>151</v>
      </c>
    </row>
    <row r="274" spans="1:65" s="2" customFormat="1" ht="24" x14ac:dyDescent="0.2">
      <c r="A274" s="31"/>
      <c r="B274" s="147"/>
      <c r="C274" s="148" t="s">
        <v>400</v>
      </c>
      <c r="D274" s="148" t="s">
        <v>153</v>
      </c>
      <c r="E274" s="149" t="s">
        <v>401</v>
      </c>
      <c r="F274" s="150" t="s">
        <v>402</v>
      </c>
      <c r="G274" s="151" t="s">
        <v>225</v>
      </c>
      <c r="H274" s="152">
        <v>83.834999999999994</v>
      </c>
      <c r="I274" s="153"/>
      <c r="J274" s="154">
        <f>ROUND(I274*H274,2)</f>
        <v>0</v>
      </c>
      <c r="K274" s="150" t="s">
        <v>157</v>
      </c>
      <c r="L274" s="32"/>
      <c r="M274" s="155" t="s">
        <v>1</v>
      </c>
      <c r="N274" s="156" t="s">
        <v>44</v>
      </c>
      <c r="O274" s="57"/>
      <c r="P274" s="157">
        <f>O274*H274</f>
        <v>0</v>
      </c>
      <c r="Q274" s="157">
        <v>4.2500000000000003E-2</v>
      </c>
      <c r="R274" s="157">
        <f>Q274*H274</f>
        <v>3.5629875000000002</v>
      </c>
      <c r="S274" s="157">
        <v>0</v>
      </c>
      <c r="T274" s="158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59" t="s">
        <v>158</v>
      </c>
      <c r="AT274" s="159" t="s">
        <v>153</v>
      </c>
      <c r="AU274" s="159" t="s">
        <v>89</v>
      </c>
      <c r="AY274" s="16" t="s">
        <v>151</v>
      </c>
      <c r="BE274" s="160">
        <f>IF(N274="základní",J274,0)</f>
        <v>0</v>
      </c>
      <c r="BF274" s="160">
        <f>IF(N274="snížená",J274,0)</f>
        <v>0</v>
      </c>
      <c r="BG274" s="160">
        <f>IF(N274="zákl. přenesená",J274,0)</f>
        <v>0</v>
      </c>
      <c r="BH274" s="160">
        <f>IF(N274="sníž. přenesená",J274,0)</f>
        <v>0</v>
      </c>
      <c r="BI274" s="160">
        <f>IF(N274="nulová",J274,0)</f>
        <v>0</v>
      </c>
      <c r="BJ274" s="16" t="s">
        <v>89</v>
      </c>
      <c r="BK274" s="160">
        <f>ROUND(I274*H274,2)</f>
        <v>0</v>
      </c>
      <c r="BL274" s="16" t="s">
        <v>158</v>
      </c>
      <c r="BM274" s="159" t="s">
        <v>403</v>
      </c>
    </row>
    <row r="275" spans="1:65" s="13" customFormat="1" ht="33.75" x14ac:dyDescent="0.2">
      <c r="B275" s="161"/>
      <c r="D275" s="162" t="s">
        <v>160</v>
      </c>
      <c r="E275" s="163" t="s">
        <v>1</v>
      </c>
      <c r="F275" s="164" t="s">
        <v>404</v>
      </c>
      <c r="H275" s="165">
        <v>85.41</v>
      </c>
      <c r="I275" s="166"/>
      <c r="L275" s="161"/>
      <c r="M275" s="167"/>
      <c r="N275" s="168"/>
      <c r="O275" s="168"/>
      <c r="P275" s="168"/>
      <c r="Q275" s="168"/>
      <c r="R275" s="168"/>
      <c r="S275" s="168"/>
      <c r="T275" s="169"/>
      <c r="AT275" s="163" t="s">
        <v>160</v>
      </c>
      <c r="AU275" s="163" t="s">
        <v>89</v>
      </c>
      <c r="AV275" s="13" t="s">
        <v>89</v>
      </c>
      <c r="AW275" s="13" t="s">
        <v>34</v>
      </c>
      <c r="AX275" s="13" t="s">
        <v>78</v>
      </c>
      <c r="AY275" s="163" t="s">
        <v>151</v>
      </c>
    </row>
    <row r="276" spans="1:65" s="13" customFormat="1" ht="11.25" x14ac:dyDescent="0.2">
      <c r="B276" s="161"/>
      <c r="D276" s="162" t="s">
        <v>160</v>
      </c>
      <c r="E276" s="163" t="s">
        <v>1</v>
      </c>
      <c r="F276" s="164" t="s">
        <v>405</v>
      </c>
      <c r="H276" s="165">
        <v>-1.575</v>
      </c>
      <c r="I276" s="166"/>
      <c r="L276" s="161"/>
      <c r="M276" s="167"/>
      <c r="N276" s="168"/>
      <c r="O276" s="168"/>
      <c r="P276" s="168"/>
      <c r="Q276" s="168"/>
      <c r="R276" s="168"/>
      <c r="S276" s="168"/>
      <c r="T276" s="169"/>
      <c r="AT276" s="163" t="s">
        <v>160</v>
      </c>
      <c r="AU276" s="163" t="s">
        <v>89</v>
      </c>
      <c r="AV276" s="13" t="s">
        <v>89</v>
      </c>
      <c r="AW276" s="13" t="s">
        <v>34</v>
      </c>
      <c r="AX276" s="13" t="s">
        <v>78</v>
      </c>
      <c r="AY276" s="163" t="s">
        <v>151</v>
      </c>
    </row>
    <row r="277" spans="1:65" s="14" customFormat="1" ht="11.25" x14ac:dyDescent="0.2">
      <c r="B277" s="170"/>
      <c r="D277" s="162" t="s">
        <v>160</v>
      </c>
      <c r="E277" s="171" t="s">
        <v>1</v>
      </c>
      <c r="F277" s="172" t="s">
        <v>163</v>
      </c>
      <c r="H277" s="173">
        <v>83.834999999999994</v>
      </c>
      <c r="I277" s="174"/>
      <c r="L277" s="170"/>
      <c r="M277" s="175"/>
      <c r="N277" s="176"/>
      <c r="O277" s="176"/>
      <c r="P277" s="176"/>
      <c r="Q277" s="176"/>
      <c r="R277" s="176"/>
      <c r="S277" s="176"/>
      <c r="T277" s="177"/>
      <c r="AT277" s="171" t="s">
        <v>160</v>
      </c>
      <c r="AU277" s="171" t="s">
        <v>89</v>
      </c>
      <c r="AV277" s="14" t="s">
        <v>158</v>
      </c>
      <c r="AW277" s="14" t="s">
        <v>34</v>
      </c>
      <c r="AX277" s="14" t="s">
        <v>83</v>
      </c>
      <c r="AY277" s="171" t="s">
        <v>151</v>
      </c>
    </row>
    <row r="278" spans="1:65" s="2" customFormat="1" ht="16.5" customHeight="1" x14ac:dyDescent="0.2">
      <c r="A278" s="31"/>
      <c r="B278" s="147"/>
      <c r="C278" s="148" t="s">
        <v>406</v>
      </c>
      <c r="D278" s="148" t="s">
        <v>153</v>
      </c>
      <c r="E278" s="149" t="s">
        <v>407</v>
      </c>
      <c r="F278" s="150" t="s">
        <v>408</v>
      </c>
      <c r="G278" s="151" t="s">
        <v>225</v>
      </c>
      <c r="H278" s="152">
        <v>10.462999999999999</v>
      </c>
      <c r="I278" s="153"/>
      <c r="J278" s="154">
        <f>ROUND(I278*H278,2)</f>
        <v>0</v>
      </c>
      <c r="K278" s="150" t="s">
        <v>157</v>
      </c>
      <c r="L278" s="32"/>
      <c r="M278" s="155" t="s">
        <v>1</v>
      </c>
      <c r="N278" s="156" t="s">
        <v>44</v>
      </c>
      <c r="O278" s="57"/>
      <c r="P278" s="157">
        <f>O278*H278</f>
        <v>0</v>
      </c>
      <c r="Q278" s="157">
        <v>8.4999999999999995E-4</v>
      </c>
      <c r="R278" s="157">
        <f>Q278*H278</f>
        <v>8.8935499999999983E-3</v>
      </c>
      <c r="S278" s="157">
        <v>0</v>
      </c>
      <c r="T278" s="158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9" t="s">
        <v>158</v>
      </c>
      <c r="AT278" s="159" t="s">
        <v>153</v>
      </c>
      <c r="AU278" s="159" t="s">
        <v>89</v>
      </c>
      <c r="AY278" s="16" t="s">
        <v>151</v>
      </c>
      <c r="BE278" s="160">
        <f>IF(N278="základní",J278,0)</f>
        <v>0</v>
      </c>
      <c r="BF278" s="160">
        <f>IF(N278="snížená",J278,0)</f>
        <v>0</v>
      </c>
      <c r="BG278" s="160">
        <f>IF(N278="zákl. přenesená",J278,0)</f>
        <v>0</v>
      </c>
      <c r="BH278" s="160">
        <f>IF(N278="sníž. přenesená",J278,0)</f>
        <v>0</v>
      </c>
      <c r="BI278" s="160">
        <f>IF(N278="nulová",J278,0)</f>
        <v>0</v>
      </c>
      <c r="BJ278" s="16" t="s">
        <v>89</v>
      </c>
      <c r="BK278" s="160">
        <f>ROUND(I278*H278,2)</f>
        <v>0</v>
      </c>
      <c r="BL278" s="16" t="s">
        <v>158</v>
      </c>
      <c r="BM278" s="159" t="s">
        <v>409</v>
      </c>
    </row>
    <row r="279" spans="1:65" s="13" customFormat="1" ht="11.25" x14ac:dyDescent="0.2">
      <c r="B279" s="161"/>
      <c r="D279" s="162" t="s">
        <v>160</v>
      </c>
      <c r="E279" s="163" t="s">
        <v>1</v>
      </c>
      <c r="F279" s="164" t="s">
        <v>410</v>
      </c>
      <c r="H279" s="165">
        <v>5.3</v>
      </c>
      <c r="I279" s="166"/>
      <c r="L279" s="161"/>
      <c r="M279" s="167"/>
      <c r="N279" s="168"/>
      <c r="O279" s="168"/>
      <c r="P279" s="168"/>
      <c r="Q279" s="168"/>
      <c r="R279" s="168"/>
      <c r="S279" s="168"/>
      <c r="T279" s="169"/>
      <c r="AT279" s="163" t="s">
        <v>160</v>
      </c>
      <c r="AU279" s="163" t="s">
        <v>89</v>
      </c>
      <c r="AV279" s="13" t="s">
        <v>89</v>
      </c>
      <c r="AW279" s="13" t="s">
        <v>34</v>
      </c>
      <c r="AX279" s="13" t="s">
        <v>78</v>
      </c>
      <c r="AY279" s="163" t="s">
        <v>151</v>
      </c>
    </row>
    <row r="280" spans="1:65" s="13" customFormat="1" ht="22.5" x14ac:dyDescent="0.2">
      <c r="B280" s="161"/>
      <c r="D280" s="162" t="s">
        <v>160</v>
      </c>
      <c r="E280" s="163" t="s">
        <v>1</v>
      </c>
      <c r="F280" s="164" t="s">
        <v>411</v>
      </c>
      <c r="H280" s="165">
        <v>5.1630000000000003</v>
      </c>
      <c r="I280" s="166"/>
      <c r="L280" s="161"/>
      <c r="M280" s="167"/>
      <c r="N280" s="168"/>
      <c r="O280" s="168"/>
      <c r="P280" s="168"/>
      <c r="Q280" s="168"/>
      <c r="R280" s="168"/>
      <c r="S280" s="168"/>
      <c r="T280" s="169"/>
      <c r="AT280" s="163" t="s">
        <v>160</v>
      </c>
      <c r="AU280" s="163" t="s">
        <v>89</v>
      </c>
      <c r="AV280" s="13" t="s">
        <v>89</v>
      </c>
      <c r="AW280" s="13" t="s">
        <v>34</v>
      </c>
      <c r="AX280" s="13" t="s">
        <v>78</v>
      </c>
      <c r="AY280" s="163" t="s">
        <v>151</v>
      </c>
    </row>
    <row r="281" spans="1:65" s="14" customFormat="1" ht="11.25" x14ac:dyDescent="0.2">
      <c r="B281" s="170"/>
      <c r="D281" s="162" t="s">
        <v>160</v>
      </c>
      <c r="E281" s="171" t="s">
        <v>1</v>
      </c>
      <c r="F281" s="172" t="s">
        <v>163</v>
      </c>
      <c r="H281" s="173">
        <v>10.462999999999999</v>
      </c>
      <c r="I281" s="174"/>
      <c r="L281" s="170"/>
      <c r="M281" s="175"/>
      <c r="N281" s="176"/>
      <c r="O281" s="176"/>
      <c r="P281" s="176"/>
      <c r="Q281" s="176"/>
      <c r="R281" s="176"/>
      <c r="S281" s="176"/>
      <c r="T281" s="177"/>
      <c r="AT281" s="171" t="s">
        <v>160</v>
      </c>
      <c r="AU281" s="171" t="s">
        <v>89</v>
      </c>
      <c r="AV281" s="14" t="s">
        <v>158</v>
      </c>
      <c r="AW281" s="14" t="s">
        <v>34</v>
      </c>
      <c r="AX281" s="14" t="s">
        <v>83</v>
      </c>
      <c r="AY281" s="171" t="s">
        <v>151</v>
      </c>
    </row>
    <row r="282" spans="1:65" s="2" customFormat="1" ht="24" x14ac:dyDescent="0.2">
      <c r="A282" s="31"/>
      <c r="B282" s="147"/>
      <c r="C282" s="148" t="s">
        <v>412</v>
      </c>
      <c r="D282" s="148" t="s">
        <v>153</v>
      </c>
      <c r="E282" s="149" t="s">
        <v>413</v>
      </c>
      <c r="F282" s="150" t="s">
        <v>414</v>
      </c>
      <c r="G282" s="151" t="s">
        <v>246</v>
      </c>
      <c r="H282" s="152">
        <v>3</v>
      </c>
      <c r="I282" s="153"/>
      <c r="J282" s="154">
        <f>ROUND(I282*H282,2)</f>
        <v>0</v>
      </c>
      <c r="K282" s="150" t="s">
        <v>1</v>
      </c>
      <c r="L282" s="32"/>
      <c r="M282" s="155" t="s">
        <v>1</v>
      </c>
      <c r="N282" s="156" t="s">
        <v>44</v>
      </c>
      <c r="O282" s="57"/>
      <c r="P282" s="157">
        <f>O282*H282</f>
        <v>0</v>
      </c>
      <c r="Q282" s="157">
        <v>0</v>
      </c>
      <c r="R282" s="157">
        <f>Q282*H282</f>
        <v>0</v>
      </c>
      <c r="S282" s="157">
        <v>0</v>
      </c>
      <c r="T282" s="158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9" t="s">
        <v>158</v>
      </c>
      <c r="AT282" s="159" t="s">
        <v>153</v>
      </c>
      <c r="AU282" s="159" t="s">
        <v>89</v>
      </c>
      <c r="AY282" s="16" t="s">
        <v>151</v>
      </c>
      <c r="BE282" s="160">
        <f>IF(N282="základní",J282,0)</f>
        <v>0</v>
      </c>
      <c r="BF282" s="160">
        <f>IF(N282="snížená",J282,0)</f>
        <v>0</v>
      </c>
      <c r="BG282" s="160">
        <f>IF(N282="zákl. přenesená",J282,0)</f>
        <v>0</v>
      </c>
      <c r="BH282" s="160">
        <f>IF(N282="sníž. přenesená",J282,0)</f>
        <v>0</v>
      </c>
      <c r="BI282" s="160">
        <f>IF(N282="nulová",J282,0)</f>
        <v>0</v>
      </c>
      <c r="BJ282" s="16" t="s">
        <v>89</v>
      </c>
      <c r="BK282" s="160">
        <f>ROUND(I282*H282,2)</f>
        <v>0</v>
      </c>
      <c r="BL282" s="16" t="s">
        <v>158</v>
      </c>
      <c r="BM282" s="159" t="s">
        <v>415</v>
      </c>
    </row>
    <row r="283" spans="1:65" s="2" customFormat="1" ht="24" x14ac:dyDescent="0.2">
      <c r="A283" s="31"/>
      <c r="B283" s="147"/>
      <c r="C283" s="148" t="s">
        <v>416</v>
      </c>
      <c r="D283" s="148" t="s">
        <v>153</v>
      </c>
      <c r="E283" s="149" t="s">
        <v>417</v>
      </c>
      <c r="F283" s="150" t="s">
        <v>418</v>
      </c>
      <c r="G283" s="151" t="s">
        <v>306</v>
      </c>
      <c r="H283" s="152">
        <v>34.950000000000003</v>
      </c>
      <c r="I283" s="153"/>
      <c r="J283" s="154">
        <f>ROUND(I283*H283,2)</f>
        <v>0</v>
      </c>
      <c r="K283" s="150" t="s">
        <v>157</v>
      </c>
      <c r="L283" s="32"/>
      <c r="M283" s="155" t="s">
        <v>1</v>
      </c>
      <c r="N283" s="156" t="s">
        <v>44</v>
      </c>
      <c r="O283" s="57"/>
      <c r="P283" s="157">
        <f>O283*H283</f>
        <v>0</v>
      </c>
      <c r="Q283" s="157">
        <v>1.5E-3</v>
      </c>
      <c r="R283" s="157">
        <f>Q283*H283</f>
        <v>5.2425000000000006E-2</v>
      </c>
      <c r="S283" s="157">
        <v>0</v>
      </c>
      <c r="T283" s="158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59" t="s">
        <v>158</v>
      </c>
      <c r="AT283" s="159" t="s">
        <v>153</v>
      </c>
      <c r="AU283" s="159" t="s">
        <v>89</v>
      </c>
      <c r="AY283" s="16" t="s">
        <v>151</v>
      </c>
      <c r="BE283" s="160">
        <f>IF(N283="základní",J283,0)</f>
        <v>0</v>
      </c>
      <c r="BF283" s="160">
        <f>IF(N283="snížená",J283,0)</f>
        <v>0</v>
      </c>
      <c r="BG283" s="160">
        <f>IF(N283="zákl. přenesená",J283,0)</f>
        <v>0</v>
      </c>
      <c r="BH283" s="160">
        <f>IF(N283="sníž. přenesená",J283,0)</f>
        <v>0</v>
      </c>
      <c r="BI283" s="160">
        <f>IF(N283="nulová",J283,0)</f>
        <v>0</v>
      </c>
      <c r="BJ283" s="16" t="s">
        <v>89</v>
      </c>
      <c r="BK283" s="160">
        <f>ROUND(I283*H283,2)</f>
        <v>0</v>
      </c>
      <c r="BL283" s="16" t="s">
        <v>158</v>
      </c>
      <c r="BM283" s="159" t="s">
        <v>419</v>
      </c>
    </row>
    <row r="284" spans="1:65" s="13" customFormat="1" ht="11.25" x14ac:dyDescent="0.2">
      <c r="B284" s="161"/>
      <c r="D284" s="162" t="s">
        <v>160</v>
      </c>
      <c r="E284" s="163" t="s">
        <v>1</v>
      </c>
      <c r="F284" s="164" t="s">
        <v>420</v>
      </c>
      <c r="H284" s="165">
        <v>34.950000000000003</v>
      </c>
      <c r="I284" s="166"/>
      <c r="L284" s="161"/>
      <c r="M284" s="167"/>
      <c r="N284" s="168"/>
      <c r="O284" s="168"/>
      <c r="P284" s="168"/>
      <c r="Q284" s="168"/>
      <c r="R284" s="168"/>
      <c r="S284" s="168"/>
      <c r="T284" s="169"/>
      <c r="AT284" s="163" t="s">
        <v>160</v>
      </c>
      <c r="AU284" s="163" t="s">
        <v>89</v>
      </c>
      <c r="AV284" s="13" t="s">
        <v>89</v>
      </c>
      <c r="AW284" s="13" t="s">
        <v>34</v>
      </c>
      <c r="AX284" s="13" t="s">
        <v>83</v>
      </c>
      <c r="AY284" s="163" t="s">
        <v>151</v>
      </c>
    </row>
    <row r="285" spans="1:65" s="2" customFormat="1" ht="24" x14ac:dyDescent="0.2">
      <c r="A285" s="31"/>
      <c r="B285" s="147"/>
      <c r="C285" s="148" t="s">
        <v>421</v>
      </c>
      <c r="D285" s="148" t="s">
        <v>153</v>
      </c>
      <c r="E285" s="149" t="s">
        <v>422</v>
      </c>
      <c r="F285" s="150" t="s">
        <v>423</v>
      </c>
      <c r="G285" s="151" t="s">
        <v>156</v>
      </c>
      <c r="H285" s="152">
        <v>1.103</v>
      </c>
      <c r="I285" s="153"/>
      <c r="J285" s="154">
        <f>ROUND(I285*H285,2)</f>
        <v>0</v>
      </c>
      <c r="K285" s="150" t="s">
        <v>157</v>
      </c>
      <c r="L285" s="32"/>
      <c r="M285" s="155" t="s">
        <v>1</v>
      </c>
      <c r="N285" s="156" t="s">
        <v>44</v>
      </c>
      <c r="O285" s="57"/>
      <c r="P285" s="157">
        <f>O285*H285</f>
        <v>0</v>
      </c>
      <c r="Q285" s="157">
        <v>2.2563399999999998</v>
      </c>
      <c r="R285" s="157">
        <f>Q285*H285</f>
        <v>2.4887430199999998</v>
      </c>
      <c r="S285" s="157">
        <v>0</v>
      </c>
      <c r="T285" s="158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59" t="s">
        <v>158</v>
      </c>
      <c r="AT285" s="159" t="s">
        <v>153</v>
      </c>
      <c r="AU285" s="159" t="s">
        <v>89</v>
      </c>
      <c r="AY285" s="16" t="s">
        <v>151</v>
      </c>
      <c r="BE285" s="160">
        <f>IF(N285="základní",J285,0)</f>
        <v>0</v>
      </c>
      <c r="BF285" s="160">
        <f>IF(N285="snížená",J285,0)</f>
        <v>0</v>
      </c>
      <c r="BG285" s="160">
        <f>IF(N285="zákl. přenesená",J285,0)</f>
        <v>0</v>
      </c>
      <c r="BH285" s="160">
        <f>IF(N285="sníž. přenesená",J285,0)</f>
        <v>0</v>
      </c>
      <c r="BI285" s="160">
        <f>IF(N285="nulová",J285,0)</f>
        <v>0</v>
      </c>
      <c r="BJ285" s="16" t="s">
        <v>89</v>
      </c>
      <c r="BK285" s="160">
        <f>ROUND(I285*H285,2)</f>
        <v>0</v>
      </c>
      <c r="BL285" s="16" t="s">
        <v>158</v>
      </c>
      <c r="BM285" s="159" t="s">
        <v>424</v>
      </c>
    </row>
    <row r="286" spans="1:65" s="13" customFormat="1" ht="11.25" x14ac:dyDescent="0.2">
      <c r="B286" s="161"/>
      <c r="D286" s="162" t="s">
        <v>160</v>
      </c>
      <c r="E286" s="163" t="s">
        <v>1</v>
      </c>
      <c r="F286" s="164" t="s">
        <v>425</v>
      </c>
      <c r="H286" s="165">
        <v>1.103</v>
      </c>
      <c r="I286" s="166"/>
      <c r="L286" s="161"/>
      <c r="M286" s="167"/>
      <c r="N286" s="168"/>
      <c r="O286" s="168"/>
      <c r="P286" s="168"/>
      <c r="Q286" s="168"/>
      <c r="R286" s="168"/>
      <c r="S286" s="168"/>
      <c r="T286" s="169"/>
      <c r="AT286" s="163" t="s">
        <v>160</v>
      </c>
      <c r="AU286" s="163" t="s">
        <v>89</v>
      </c>
      <c r="AV286" s="13" t="s">
        <v>89</v>
      </c>
      <c r="AW286" s="13" t="s">
        <v>34</v>
      </c>
      <c r="AX286" s="13" t="s">
        <v>83</v>
      </c>
      <c r="AY286" s="163" t="s">
        <v>151</v>
      </c>
    </row>
    <row r="287" spans="1:65" s="2" customFormat="1" ht="24" x14ac:dyDescent="0.2">
      <c r="A287" s="31"/>
      <c r="B287" s="147"/>
      <c r="C287" s="148" t="s">
        <v>426</v>
      </c>
      <c r="D287" s="148" t="s">
        <v>153</v>
      </c>
      <c r="E287" s="149" t="s">
        <v>427</v>
      </c>
      <c r="F287" s="150" t="s">
        <v>428</v>
      </c>
      <c r="G287" s="151" t="s">
        <v>156</v>
      </c>
      <c r="H287" s="152">
        <v>1.103</v>
      </c>
      <c r="I287" s="153"/>
      <c r="J287" s="154">
        <f>ROUND(I287*H287,2)</f>
        <v>0</v>
      </c>
      <c r="K287" s="150" t="s">
        <v>157</v>
      </c>
      <c r="L287" s="32"/>
      <c r="M287" s="155" t="s">
        <v>1</v>
      </c>
      <c r="N287" s="156" t="s">
        <v>44</v>
      </c>
      <c r="O287" s="57"/>
      <c r="P287" s="157">
        <f>O287*H287</f>
        <v>0</v>
      </c>
      <c r="Q287" s="157">
        <v>0</v>
      </c>
      <c r="R287" s="157">
        <f>Q287*H287</f>
        <v>0</v>
      </c>
      <c r="S287" s="157">
        <v>0</v>
      </c>
      <c r="T287" s="158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59" t="s">
        <v>158</v>
      </c>
      <c r="AT287" s="159" t="s">
        <v>153</v>
      </c>
      <c r="AU287" s="159" t="s">
        <v>89</v>
      </c>
      <c r="AY287" s="16" t="s">
        <v>151</v>
      </c>
      <c r="BE287" s="160">
        <f>IF(N287="základní",J287,0)</f>
        <v>0</v>
      </c>
      <c r="BF287" s="160">
        <f>IF(N287="snížená",J287,0)</f>
        <v>0</v>
      </c>
      <c r="BG287" s="160">
        <f>IF(N287="zákl. přenesená",J287,0)</f>
        <v>0</v>
      </c>
      <c r="BH287" s="160">
        <f>IF(N287="sníž. přenesená",J287,0)</f>
        <v>0</v>
      </c>
      <c r="BI287" s="160">
        <f>IF(N287="nulová",J287,0)</f>
        <v>0</v>
      </c>
      <c r="BJ287" s="16" t="s">
        <v>89</v>
      </c>
      <c r="BK287" s="160">
        <f>ROUND(I287*H287,2)</f>
        <v>0</v>
      </c>
      <c r="BL287" s="16" t="s">
        <v>158</v>
      </c>
      <c r="BM287" s="159" t="s">
        <v>429</v>
      </c>
    </row>
    <row r="288" spans="1:65" s="2" customFormat="1" ht="24" x14ac:dyDescent="0.2">
      <c r="A288" s="31"/>
      <c r="B288" s="147"/>
      <c r="C288" s="148" t="s">
        <v>430</v>
      </c>
      <c r="D288" s="148" t="s">
        <v>153</v>
      </c>
      <c r="E288" s="149" t="s">
        <v>431</v>
      </c>
      <c r="F288" s="150" t="s">
        <v>432</v>
      </c>
      <c r="G288" s="151" t="s">
        <v>156</v>
      </c>
      <c r="H288" s="152">
        <v>1.103</v>
      </c>
      <c r="I288" s="153"/>
      <c r="J288" s="154">
        <f>ROUND(I288*H288,2)</f>
        <v>0</v>
      </c>
      <c r="K288" s="150" t="s">
        <v>157</v>
      </c>
      <c r="L288" s="32"/>
      <c r="M288" s="155" t="s">
        <v>1</v>
      </c>
      <c r="N288" s="156" t="s">
        <v>44</v>
      </c>
      <c r="O288" s="57"/>
      <c r="P288" s="157">
        <f>O288*H288</f>
        <v>0</v>
      </c>
      <c r="Q288" s="157">
        <v>0</v>
      </c>
      <c r="R288" s="157">
        <f>Q288*H288</f>
        <v>0</v>
      </c>
      <c r="S288" s="157">
        <v>0</v>
      </c>
      <c r="T288" s="158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9" t="s">
        <v>158</v>
      </c>
      <c r="AT288" s="159" t="s">
        <v>153</v>
      </c>
      <c r="AU288" s="159" t="s">
        <v>89</v>
      </c>
      <c r="AY288" s="16" t="s">
        <v>151</v>
      </c>
      <c r="BE288" s="160">
        <f>IF(N288="základní",J288,0)</f>
        <v>0</v>
      </c>
      <c r="BF288" s="160">
        <f>IF(N288="snížená",J288,0)</f>
        <v>0</v>
      </c>
      <c r="BG288" s="160">
        <f>IF(N288="zákl. přenesená",J288,0)</f>
        <v>0</v>
      </c>
      <c r="BH288" s="160">
        <f>IF(N288="sníž. přenesená",J288,0)</f>
        <v>0</v>
      </c>
      <c r="BI288" s="160">
        <f>IF(N288="nulová",J288,0)</f>
        <v>0</v>
      </c>
      <c r="BJ288" s="16" t="s">
        <v>89</v>
      </c>
      <c r="BK288" s="160">
        <f>ROUND(I288*H288,2)</f>
        <v>0</v>
      </c>
      <c r="BL288" s="16" t="s">
        <v>158</v>
      </c>
      <c r="BM288" s="159" t="s">
        <v>433</v>
      </c>
    </row>
    <row r="289" spans="1:65" s="2" customFormat="1" ht="16.5" customHeight="1" x14ac:dyDescent="0.2">
      <c r="A289" s="31"/>
      <c r="B289" s="147"/>
      <c r="C289" s="148" t="s">
        <v>434</v>
      </c>
      <c r="D289" s="148" t="s">
        <v>153</v>
      </c>
      <c r="E289" s="149" t="s">
        <v>435</v>
      </c>
      <c r="F289" s="150" t="s">
        <v>436</v>
      </c>
      <c r="G289" s="151" t="s">
        <v>180</v>
      </c>
      <c r="H289" s="152">
        <v>4.1000000000000002E-2</v>
      </c>
      <c r="I289" s="153"/>
      <c r="J289" s="154">
        <f>ROUND(I289*H289,2)</f>
        <v>0</v>
      </c>
      <c r="K289" s="150" t="s">
        <v>157</v>
      </c>
      <c r="L289" s="32"/>
      <c r="M289" s="155" t="s">
        <v>1</v>
      </c>
      <c r="N289" s="156" t="s">
        <v>44</v>
      </c>
      <c r="O289" s="57"/>
      <c r="P289" s="157">
        <f>O289*H289</f>
        <v>0</v>
      </c>
      <c r="Q289" s="157">
        <v>1.06277</v>
      </c>
      <c r="R289" s="157">
        <f>Q289*H289</f>
        <v>4.3573569999999999E-2</v>
      </c>
      <c r="S289" s="157">
        <v>0</v>
      </c>
      <c r="T289" s="158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9" t="s">
        <v>158</v>
      </c>
      <c r="AT289" s="159" t="s">
        <v>153</v>
      </c>
      <c r="AU289" s="159" t="s">
        <v>89</v>
      </c>
      <c r="AY289" s="16" t="s">
        <v>151</v>
      </c>
      <c r="BE289" s="160">
        <f>IF(N289="základní",J289,0)</f>
        <v>0</v>
      </c>
      <c r="BF289" s="160">
        <f>IF(N289="snížená",J289,0)</f>
        <v>0</v>
      </c>
      <c r="BG289" s="160">
        <f>IF(N289="zákl. přenesená",J289,0)</f>
        <v>0</v>
      </c>
      <c r="BH289" s="160">
        <f>IF(N289="sníž. přenesená",J289,0)</f>
        <v>0</v>
      </c>
      <c r="BI289" s="160">
        <f>IF(N289="nulová",J289,0)</f>
        <v>0</v>
      </c>
      <c r="BJ289" s="16" t="s">
        <v>89</v>
      </c>
      <c r="BK289" s="160">
        <f>ROUND(I289*H289,2)</f>
        <v>0</v>
      </c>
      <c r="BL289" s="16" t="s">
        <v>158</v>
      </c>
      <c r="BM289" s="159" t="s">
        <v>437</v>
      </c>
    </row>
    <row r="290" spans="1:65" s="13" customFormat="1" ht="11.25" x14ac:dyDescent="0.2">
      <c r="B290" s="161"/>
      <c r="D290" s="162" t="s">
        <v>160</v>
      </c>
      <c r="E290" s="163" t="s">
        <v>1</v>
      </c>
      <c r="F290" s="164" t="s">
        <v>438</v>
      </c>
      <c r="H290" s="165">
        <v>4.1000000000000002E-2</v>
      </c>
      <c r="I290" s="166"/>
      <c r="L290" s="161"/>
      <c r="M290" s="167"/>
      <c r="N290" s="168"/>
      <c r="O290" s="168"/>
      <c r="P290" s="168"/>
      <c r="Q290" s="168"/>
      <c r="R290" s="168"/>
      <c r="S290" s="168"/>
      <c r="T290" s="169"/>
      <c r="AT290" s="163" t="s">
        <v>160</v>
      </c>
      <c r="AU290" s="163" t="s">
        <v>89</v>
      </c>
      <c r="AV290" s="13" t="s">
        <v>89</v>
      </c>
      <c r="AW290" s="13" t="s">
        <v>34</v>
      </c>
      <c r="AX290" s="13" t="s">
        <v>83</v>
      </c>
      <c r="AY290" s="163" t="s">
        <v>151</v>
      </c>
    </row>
    <row r="291" spans="1:65" s="2" customFormat="1" ht="24" x14ac:dyDescent="0.2">
      <c r="A291" s="31"/>
      <c r="B291" s="147"/>
      <c r="C291" s="148" t="s">
        <v>439</v>
      </c>
      <c r="D291" s="148" t="s">
        <v>153</v>
      </c>
      <c r="E291" s="149" t="s">
        <v>440</v>
      </c>
      <c r="F291" s="150" t="s">
        <v>441</v>
      </c>
      <c r="G291" s="151" t="s">
        <v>225</v>
      </c>
      <c r="H291" s="152">
        <v>1.244</v>
      </c>
      <c r="I291" s="153"/>
      <c r="J291" s="154">
        <f>ROUND(I291*H291,2)</f>
        <v>0</v>
      </c>
      <c r="K291" s="150" t="s">
        <v>157</v>
      </c>
      <c r="L291" s="32"/>
      <c r="M291" s="155" t="s">
        <v>1</v>
      </c>
      <c r="N291" s="156" t="s">
        <v>44</v>
      </c>
      <c r="O291" s="57"/>
      <c r="P291" s="157">
        <f>O291*H291</f>
        <v>0</v>
      </c>
      <c r="Q291" s="157">
        <v>4.2000000000000003E-2</v>
      </c>
      <c r="R291" s="157">
        <f>Q291*H291</f>
        <v>5.2248000000000003E-2</v>
      </c>
      <c r="S291" s="157">
        <v>0</v>
      </c>
      <c r="T291" s="158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59" t="s">
        <v>158</v>
      </c>
      <c r="AT291" s="159" t="s">
        <v>153</v>
      </c>
      <c r="AU291" s="159" t="s">
        <v>89</v>
      </c>
      <c r="AY291" s="16" t="s">
        <v>151</v>
      </c>
      <c r="BE291" s="160">
        <f>IF(N291="základní",J291,0)</f>
        <v>0</v>
      </c>
      <c r="BF291" s="160">
        <f>IF(N291="snížená",J291,0)</f>
        <v>0</v>
      </c>
      <c r="BG291" s="160">
        <f>IF(N291="zákl. přenesená",J291,0)</f>
        <v>0</v>
      </c>
      <c r="BH291" s="160">
        <f>IF(N291="sníž. přenesená",J291,0)</f>
        <v>0</v>
      </c>
      <c r="BI291" s="160">
        <f>IF(N291="nulová",J291,0)</f>
        <v>0</v>
      </c>
      <c r="BJ291" s="16" t="s">
        <v>89</v>
      </c>
      <c r="BK291" s="160">
        <f>ROUND(I291*H291,2)</f>
        <v>0</v>
      </c>
      <c r="BL291" s="16" t="s">
        <v>158</v>
      </c>
      <c r="BM291" s="159" t="s">
        <v>442</v>
      </c>
    </row>
    <row r="292" spans="1:65" s="13" customFormat="1" ht="11.25" x14ac:dyDescent="0.2">
      <c r="B292" s="161"/>
      <c r="D292" s="162" t="s">
        <v>160</v>
      </c>
      <c r="E292" s="163" t="s">
        <v>1</v>
      </c>
      <c r="F292" s="164" t="s">
        <v>443</v>
      </c>
      <c r="H292" s="165">
        <v>1.244</v>
      </c>
      <c r="I292" s="166"/>
      <c r="L292" s="161"/>
      <c r="M292" s="167"/>
      <c r="N292" s="168"/>
      <c r="O292" s="168"/>
      <c r="P292" s="168"/>
      <c r="Q292" s="168"/>
      <c r="R292" s="168"/>
      <c r="S292" s="168"/>
      <c r="T292" s="169"/>
      <c r="AT292" s="163" t="s">
        <v>160</v>
      </c>
      <c r="AU292" s="163" t="s">
        <v>89</v>
      </c>
      <c r="AV292" s="13" t="s">
        <v>89</v>
      </c>
      <c r="AW292" s="13" t="s">
        <v>34</v>
      </c>
      <c r="AX292" s="13" t="s">
        <v>83</v>
      </c>
      <c r="AY292" s="163" t="s">
        <v>151</v>
      </c>
    </row>
    <row r="293" spans="1:65" s="2" customFormat="1" ht="24" x14ac:dyDescent="0.2">
      <c r="A293" s="31"/>
      <c r="B293" s="147"/>
      <c r="C293" s="148" t="s">
        <v>444</v>
      </c>
      <c r="D293" s="148" t="s">
        <v>153</v>
      </c>
      <c r="E293" s="149" t="s">
        <v>445</v>
      </c>
      <c r="F293" s="150" t="s">
        <v>446</v>
      </c>
      <c r="G293" s="151" t="s">
        <v>225</v>
      </c>
      <c r="H293" s="152">
        <v>0.88</v>
      </c>
      <c r="I293" s="153"/>
      <c r="J293" s="154">
        <f>ROUND(I293*H293,2)</f>
        <v>0</v>
      </c>
      <c r="K293" s="150" t="s">
        <v>157</v>
      </c>
      <c r="L293" s="32"/>
      <c r="M293" s="155" t="s">
        <v>1</v>
      </c>
      <c r="N293" s="156" t="s">
        <v>44</v>
      </c>
      <c r="O293" s="57"/>
      <c r="P293" s="157">
        <f>O293*H293</f>
        <v>0</v>
      </c>
      <c r="Q293" s="157">
        <v>6.3E-2</v>
      </c>
      <c r="R293" s="157">
        <f>Q293*H293</f>
        <v>5.5440000000000003E-2</v>
      </c>
      <c r="S293" s="157">
        <v>0</v>
      </c>
      <c r="T293" s="158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59" t="s">
        <v>158</v>
      </c>
      <c r="AT293" s="159" t="s">
        <v>153</v>
      </c>
      <c r="AU293" s="159" t="s">
        <v>89</v>
      </c>
      <c r="AY293" s="16" t="s">
        <v>151</v>
      </c>
      <c r="BE293" s="160">
        <f>IF(N293="základní",J293,0)</f>
        <v>0</v>
      </c>
      <c r="BF293" s="160">
        <f>IF(N293="snížená",J293,0)</f>
        <v>0</v>
      </c>
      <c r="BG293" s="160">
        <f>IF(N293="zákl. přenesená",J293,0)</f>
        <v>0</v>
      </c>
      <c r="BH293" s="160">
        <f>IF(N293="sníž. přenesená",J293,0)</f>
        <v>0</v>
      </c>
      <c r="BI293" s="160">
        <f>IF(N293="nulová",J293,0)</f>
        <v>0</v>
      </c>
      <c r="BJ293" s="16" t="s">
        <v>89</v>
      </c>
      <c r="BK293" s="160">
        <f>ROUND(I293*H293,2)</f>
        <v>0</v>
      </c>
      <c r="BL293" s="16" t="s">
        <v>158</v>
      </c>
      <c r="BM293" s="159" t="s">
        <v>447</v>
      </c>
    </row>
    <row r="294" spans="1:65" s="13" customFormat="1" ht="11.25" x14ac:dyDescent="0.2">
      <c r="B294" s="161"/>
      <c r="D294" s="162" t="s">
        <v>160</v>
      </c>
      <c r="E294" s="163" t="s">
        <v>1</v>
      </c>
      <c r="F294" s="164" t="s">
        <v>448</v>
      </c>
      <c r="H294" s="165">
        <v>0.88</v>
      </c>
      <c r="I294" s="166"/>
      <c r="L294" s="161"/>
      <c r="M294" s="167"/>
      <c r="N294" s="168"/>
      <c r="O294" s="168"/>
      <c r="P294" s="168"/>
      <c r="Q294" s="168"/>
      <c r="R294" s="168"/>
      <c r="S294" s="168"/>
      <c r="T294" s="169"/>
      <c r="AT294" s="163" t="s">
        <v>160</v>
      </c>
      <c r="AU294" s="163" t="s">
        <v>89</v>
      </c>
      <c r="AV294" s="13" t="s">
        <v>89</v>
      </c>
      <c r="AW294" s="13" t="s">
        <v>34</v>
      </c>
      <c r="AX294" s="13" t="s">
        <v>83</v>
      </c>
      <c r="AY294" s="163" t="s">
        <v>151</v>
      </c>
    </row>
    <row r="295" spans="1:65" s="2" customFormat="1" ht="21.75" customHeight="1" x14ac:dyDescent="0.2">
      <c r="A295" s="31"/>
      <c r="B295" s="147"/>
      <c r="C295" s="148" t="s">
        <v>449</v>
      </c>
      <c r="D295" s="148" t="s">
        <v>153</v>
      </c>
      <c r="E295" s="149" t="s">
        <v>450</v>
      </c>
      <c r="F295" s="150" t="s">
        <v>451</v>
      </c>
      <c r="G295" s="151" t="s">
        <v>225</v>
      </c>
      <c r="H295" s="152">
        <v>179.45099999999999</v>
      </c>
      <c r="I295" s="153"/>
      <c r="J295" s="154">
        <f>ROUND(I295*H295,2)</f>
        <v>0</v>
      </c>
      <c r="K295" s="150" t="s">
        <v>157</v>
      </c>
      <c r="L295" s="32"/>
      <c r="M295" s="155" t="s">
        <v>1</v>
      </c>
      <c r="N295" s="156" t="s">
        <v>44</v>
      </c>
      <c r="O295" s="57"/>
      <c r="P295" s="157">
        <f>O295*H295</f>
        <v>0</v>
      </c>
      <c r="Q295" s="157">
        <v>0.11</v>
      </c>
      <c r="R295" s="157">
        <f>Q295*H295</f>
        <v>19.739609999999999</v>
      </c>
      <c r="S295" s="157">
        <v>0</v>
      </c>
      <c r="T295" s="158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9" t="s">
        <v>158</v>
      </c>
      <c r="AT295" s="159" t="s">
        <v>153</v>
      </c>
      <c r="AU295" s="159" t="s">
        <v>89</v>
      </c>
      <c r="AY295" s="16" t="s">
        <v>151</v>
      </c>
      <c r="BE295" s="160">
        <f>IF(N295="základní",J295,0)</f>
        <v>0</v>
      </c>
      <c r="BF295" s="160">
        <f>IF(N295="snížená",J295,0)</f>
        <v>0</v>
      </c>
      <c r="BG295" s="160">
        <f>IF(N295="zákl. přenesená",J295,0)</f>
        <v>0</v>
      </c>
      <c r="BH295" s="160">
        <f>IF(N295="sníž. přenesená",J295,0)</f>
        <v>0</v>
      </c>
      <c r="BI295" s="160">
        <f>IF(N295="nulová",J295,0)</f>
        <v>0</v>
      </c>
      <c r="BJ295" s="16" t="s">
        <v>89</v>
      </c>
      <c r="BK295" s="160">
        <f>ROUND(I295*H295,2)</f>
        <v>0</v>
      </c>
      <c r="BL295" s="16" t="s">
        <v>158</v>
      </c>
      <c r="BM295" s="159" t="s">
        <v>452</v>
      </c>
    </row>
    <row r="296" spans="1:65" s="13" customFormat="1" ht="22.5" x14ac:dyDescent="0.2">
      <c r="B296" s="161"/>
      <c r="D296" s="162" t="s">
        <v>160</v>
      </c>
      <c r="E296" s="163" t="s">
        <v>1</v>
      </c>
      <c r="F296" s="164" t="s">
        <v>453</v>
      </c>
      <c r="H296" s="165">
        <v>179.45099999999999</v>
      </c>
      <c r="I296" s="166"/>
      <c r="L296" s="161"/>
      <c r="M296" s="167"/>
      <c r="N296" s="168"/>
      <c r="O296" s="168"/>
      <c r="P296" s="168"/>
      <c r="Q296" s="168"/>
      <c r="R296" s="168"/>
      <c r="S296" s="168"/>
      <c r="T296" s="169"/>
      <c r="AT296" s="163" t="s">
        <v>160</v>
      </c>
      <c r="AU296" s="163" t="s">
        <v>89</v>
      </c>
      <c r="AV296" s="13" t="s">
        <v>89</v>
      </c>
      <c r="AW296" s="13" t="s">
        <v>34</v>
      </c>
      <c r="AX296" s="13" t="s">
        <v>83</v>
      </c>
      <c r="AY296" s="163" t="s">
        <v>151</v>
      </c>
    </row>
    <row r="297" spans="1:65" s="2" customFormat="1" ht="24" x14ac:dyDescent="0.2">
      <c r="A297" s="31"/>
      <c r="B297" s="147"/>
      <c r="C297" s="148" t="s">
        <v>454</v>
      </c>
      <c r="D297" s="148" t="s">
        <v>153</v>
      </c>
      <c r="E297" s="149" t="s">
        <v>455</v>
      </c>
      <c r="F297" s="150" t="s">
        <v>456</v>
      </c>
      <c r="G297" s="151" t="s">
        <v>225</v>
      </c>
      <c r="H297" s="152">
        <v>455.50799999999998</v>
      </c>
      <c r="I297" s="153"/>
      <c r="J297" s="154">
        <f>ROUND(I297*H297,2)</f>
        <v>0</v>
      </c>
      <c r="K297" s="150" t="s">
        <v>157</v>
      </c>
      <c r="L297" s="32"/>
      <c r="M297" s="155" t="s">
        <v>1</v>
      </c>
      <c r="N297" s="156" t="s">
        <v>44</v>
      </c>
      <c r="O297" s="57"/>
      <c r="P297" s="157">
        <f>O297*H297</f>
        <v>0</v>
      </c>
      <c r="Q297" s="157">
        <v>1.0999999999999999E-2</v>
      </c>
      <c r="R297" s="157">
        <f>Q297*H297</f>
        <v>5.0105879999999994</v>
      </c>
      <c r="S297" s="157">
        <v>0</v>
      </c>
      <c r="T297" s="158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59" t="s">
        <v>158</v>
      </c>
      <c r="AT297" s="159" t="s">
        <v>153</v>
      </c>
      <c r="AU297" s="159" t="s">
        <v>89</v>
      </c>
      <c r="AY297" s="16" t="s">
        <v>151</v>
      </c>
      <c r="BE297" s="160">
        <f>IF(N297="základní",J297,0)</f>
        <v>0</v>
      </c>
      <c r="BF297" s="160">
        <f>IF(N297="snížená",J297,0)</f>
        <v>0</v>
      </c>
      <c r="BG297" s="160">
        <f>IF(N297="zákl. přenesená",J297,0)</f>
        <v>0</v>
      </c>
      <c r="BH297" s="160">
        <f>IF(N297="sníž. přenesená",J297,0)</f>
        <v>0</v>
      </c>
      <c r="BI297" s="160">
        <f>IF(N297="nulová",J297,0)</f>
        <v>0</v>
      </c>
      <c r="BJ297" s="16" t="s">
        <v>89</v>
      </c>
      <c r="BK297" s="160">
        <f>ROUND(I297*H297,2)</f>
        <v>0</v>
      </c>
      <c r="BL297" s="16" t="s">
        <v>158</v>
      </c>
      <c r="BM297" s="159" t="s">
        <v>457</v>
      </c>
    </row>
    <row r="298" spans="1:65" s="13" customFormat="1" ht="11.25" x14ac:dyDescent="0.2">
      <c r="B298" s="161"/>
      <c r="D298" s="162" t="s">
        <v>160</v>
      </c>
      <c r="E298" s="163" t="s">
        <v>1</v>
      </c>
      <c r="F298" s="164" t="s">
        <v>458</v>
      </c>
      <c r="H298" s="165">
        <v>136.40799999999999</v>
      </c>
      <c r="I298" s="166"/>
      <c r="L298" s="161"/>
      <c r="M298" s="167"/>
      <c r="N298" s="168"/>
      <c r="O298" s="168"/>
      <c r="P298" s="168"/>
      <c r="Q298" s="168"/>
      <c r="R298" s="168"/>
      <c r="S298" s="168"/>
      <c r="T298" s="169"/>
      <c r="AT298" s="163" t="s">
        <v>160</v>
      </c>
      <c r="AU298" s="163" t="s">
        <v>89</v>
      </c>
      <c r="AV298" s="13" t="s">
        <v>89</v>
      </c>
      <c r="AW298" s="13" t="s">
        <v>34</v>
      </c>
      <c r="AX298" s="13" t="s">
        <v>78</v>
      </c>
      <c r="AY298" s="163" t="s">
        <v>151</v>
      </c>
    </row>
    <row r="299" spans="1:65" s="13" customFormat="1" ht="11.25" x14ac:dyDescent="0.2">
      <c r="B299" s="161"/>
      <c r="D299" s="162" t="s">
        <v>160</v>
      </c>
      <c r="E299" s="163" t="s">
        <v>1</v>
      </c>
      <c r="F299" s="164" t="s">
        <v>459</v>
      </c>
      <c r="H299" s="165">
        <v>88.8</v>
      </c>
      <c r="I299" s="166"/>
      <c r="L299" s="161"/>
      <c r="M299" s="167"/>
      <c r="N299" s="168"/>
      <c r="O299" s="168"/>
      <c r="P299" s="168"/>
      <c r="Q299" s="168"/>
      <c r="R299" s="168"/>
      <c r="S299" s="168"/>
      <c r="T299" s="169"/>
      <c r="AT299" s="163" t="s">
        <v>160</v>
      </c>
      <c r="AU299" s="163" t="s">
        <v>89</v>
      </c>
      <c r="AV299" s="13" t="s">
        <v>89</v>
      </c>
      <c r="AW299" s="13" t="s">
        <v>34</v>
      </c>
      <c r="AX299" s="13" t="s">
        <v>78</v>
      </c>
      <c r="AY299" s="163" t="s">
        <v>151</v>
      </c>
    </row>
    <row r="300" spans="1:65" s="13" customFormat="1" ht="11.25" x14ac:dyDescent="0.2">
      <c r="B300" s="161"/>
      <c r="D300" s="162" t="s">
        <v>160</v>
      </c>
      <c r="E300" s="163" t="s">
        <v>1</v>
      </c>
      <c r="F300" s="164" t="s">
        <v>460</v>
      </c>
      <c r="H300" s="165">
        <v>17.100000000000001</v>
      </c>
      <c r="I300" s="166"/>
      <c r="L300" s="161"/>
      <c r="M300" s="167"/>
      <c r="N300" s="168"/>
      <c r="O300" s="168"/>
      <c r="P300" s="168"/>
      <c r="Q300" s="168"/>
      <c r="R300" s="168"/>
      <c r="S300" s="168"/>
      <c r="T300" s="169"/>
      <c r="AT300" s="163" t="s">
        <v>160</v>
      </c>
      <c r="AU300" s="163" t="s">
        <v>89</v>
      </c>
      <c r="AV300" s="13" t="s">
        <v>89</v>
      </c>
      <c r="AW300" s="13" t="s">
        <v>34</v>
      </c>
      <c r="AX300" s="13" t="s">
        <v>78</v>
      </c>
      <c r="AY300" s="163" t="s">
        <v>151</v>
      </c>
    </row>
    <row r="301" spans="1:65" s="13" customFormat="1" ht="11.25" x14ac:dyDescent="0.2">
      <c r="B301" s="161"/>
      <c r="D301" s="162" t="s">
        <v>160</v>
      </c>
      <c r="E301" s="163" t="s">
        <v>1</v>
      </c>
      <c r="F301" s="164" t="s">
        <v>461</v>
      </c>
      <c r="H301" s="165">
        <v>190</v>
      </c>
      <c r="I301" s="166"/>
      <c r="L301" s="161"/>
      <c r="M301" s="167"/>
      <c r="N301" s="168"/>
      <c r="O301" s="168"/>
      <c r="P301" s="168"/>
      <c r="Q301" s="168"/>
      <c r="R301" s="168"/>
      <c r="S301" s="168"/>
      <c r="T301" s="169"/>
      <c r="AT301" s="163" t="s">
        <v>160</v>
      </c>
      <c r="AU301" s="163" t="s">
        <v>89</v>
      </c>
      <c r="AV301" s="13" t="s">
        <v>89</v>
      </c>
      <c r="AW301" s="13" t="s">
        <v>34</v>
      </c>
      <c r="AX301" s="13" t="s">
        <v>78</v>
      </c>
      <c r="AY301" s="163" t="s">
        <v>151</v>
      </c>
    </row>
    <row r="302" spans="1:65" s="13" customFormat="1" ht="11.25" x14ac:dyDescent="0.2">
      <c r="B302" s="161"/>
      <c r="D302" s="162" t="s">
        <v>160</v>
      </c>
      <c r="E302" s="163" t="s">
        <v>1</v>
      </c>
      <c r="F302" s="164" t="s">
        <v>462</v>
      </c>
      <c r="H302" s="165">
        <v>23.2</v>
      </c>
      <c r="I302" s="166"/>
      <c r="L302" s="161"/>
      <c r="M302" s="167"/>
      <c r="N302" s="168"/>
      <c r="O302" s="168"/>
      <c r="P302" s="168"/>
      <c r="Q302" s="168"/>
      <c r="R302" s="168"/>
      <c r="S302" s="168"/>
      <c r="T302" s="169"/>
      <c r="AT302" s="163" t="s">
        <v>160</v>
      </c>
      <c r="AU302" s="163" t="s">
        <v>89</v>
      </c>
      <c r="AV302" s="13" t="s">
        <v>89</v>
      </c>
      <c r="AW302" s="13" t="s">
        <v>34</v>
      </c>
      <c r="AX302" s="13" t="s">
        <v>78</v>
      </c>
      <c r="AY302" s="163" t="s">
        <v>151</v>
      </c>
    </row>
    <row r="303" spans="1:65" s="14" customFormat="1" ht="11.25" x14ac:dyDescent="0.2">
      <c r="B303" s="170"/>
      <c r="D303" s="162" t="s">
        <v>160</v>
      </c>
      <c r="E303" s="171" t="s">
        <v>1</v>
      </c>
      <c r="F303" s="172" t="s">
        <v>163</v>
      </c>
      <c r="H303" s="173">
        <v>455.50799999999998</v>
      </c>
      <c r="I303" s="174"/>
      <c r="L303" s="170"/>
      <c r="M303" s="175"/>
      <c r="N303" s="176"/>
      <c r="O303" s="176"/>
      <c r="P303" s="176"/>
      <c r="Q303" s="176"/>
      <c r="R303" s="176"/>
      <c r="S303" s="176"/>
      <c r="T303" s="177"/>
      <c r="AT303" s="171" t="s">
        <v>160</v>
      </c>
      <c r="AU303" s="171" t="s">
        <v>89</v>
      </c>
      <c r="AV303" s="14" t="s">
        <v>158</v>
      </c>
      <c r="AW303" s="14" t="s">
        <v>34</v>
      </c>
      <c r="AX303" s="14" t="s">
        <v>83</v>
      </c>
      <c r="AY303" s="171" t="s">
        <v>151</v>
      </c>
    </row>
    <row r="304" spans="1:65" s="2" customFormat="1" ht="24" x14ac:dyDescent="0.2">
      <c r="A304" s="31"/>
      <c r="B304" s="147"/>
      <c r="C304" s="148" t="s">
        <v>463</v>
      </c>
      <c r="D304" s="148" t="s">
        <v>153</v>
      </c>
      <c r="E304" s="149" t="s">
        <v>464</v>
      </c>
      <c r="F304" s="150" t="s">
        <v>465</v>
      </c>
      <c r="G304" s="151" t="s">
        <v>306</v>
      </c>
      <c r="H304" s="152">
        <v>9.1999999999999993</v>
      </c>
      <c r="I304" s="153"/>
      <c r="J304" s="154">
        <f>ROUND(I304*H304,2)</f>
        <v>0</v>
      </c>
      <c r="K304" s="150" t="s">
        <v>157</v>
      </c>
      <c r="L304" s="32"/>
      <c r="M304" s="155" t="s">
        <v>1</v>
      </c>
      <c r="N304" s="156" t="s">
        <v>44</v>
      </c>
      <c r="O304" s="57"/>
      <c r="P304" s="157">
        <f>O304*H304</f>
        <v>0</v>
      </c>
      <c r="Q304" s="157">
        <v>8.0000000000000007E-5</v>
      </c>
      <c r="R304" s="157">
        <f>Q304*H304</f>
        <v>7.36E-4</v>
      </c>
      <c r="S304" s="157">
        <v>0</v>
      </c>
      <c r="T304" s="158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59" t="s">
        <v>158</v>
      </c>
      <c r="AT304" s="159" t="s">
        <v>153</v>
      </c>
      <c r="AU304" s="159" t="s">
        <v>89</v>
      </c>
      <c r="AY304" s="16" t="s">
        <v>151</v>
      </c>
      <c r="BE304" s="160">
        <f>IF(N304="základní",J304,0)</f>
        <v>0</v>
      </c>
      <c r="BF304" s="160">
        <f>IF(N304="snížená",J304,0)</f>
        <v>0</v>
      </c>
      <c r="BG304" s="160">
        <f>IF(N304="zákl. přenesená",J304,0)</f>
        <v>0</v>
      </c>
      <c r="BH304" s="160">
        <f>IF(N304="sníž. přenesená",J304,0)</f>
        <v>0</v>
      </c>
      <c r="BI304" s="160">
        <f>IF(N304="nulová",J304,0)</f>
        <v>0</v>
      </c>
      <c r="BJ304" s="16" t="s">
        <v>89</v>
      </c>
      <c r="BK304" s="160">
        <f>ROUND(I304*H304,2)</f>
        <v>0</v>
      </c>
      <c r="BL304" s="16" t="s">
        <v>158</v>
      </c>
      <c r="BM304" s="159" t="s">
        <v>466</v>
      </c>
    </row>
    <row r="305" spans="1:65" s="13" customFormat="1" ht="11.25" x14ac:dyDescent="0.2">
      <c r="B305" s="161"/>
      <c r="D305" s="162" t="s">
        <v>160</v>
      </c>
      <c r="E305" s="163" t="s">
        <v>1</v>
      </c>
      <c r="F305" s="164" t="s">
        <v>467</v>
      </c>
      <c r="H305" s="165">
        <v>9.1999999999999993</v>
      </c>
      <c r="I305" s="166"/>
      <c r="L305" s="161"/>
      <c r="M305" s="167"/>
      <c r="N305" s="168"/>
      <c r="O305" s="168"/>
      <c r="P305" s="168"/>
      <c r="Q305" s="168"/>
      <c r="R305" s="168"/>
      <c r="S305" s="168"/>
      <c r="T305" s="169"/>
      <c r="AT305" s="163" t="s">
        <v>160</v>
      </c>
      <c r="AU305" s="163" t="s">
        <v>89</v>
      </c>
      <c r="AV305" s="13" t="s">
        <v>89</v>
      </c>
      <c r="AW305" s="13" t="s">
        <v>34</v>
      </c>
      <c r="AX305" s="13" t="s">
        <v>83</v>
      </c>
      <c r="AY305" s="163" t="s">
        <v>151</v>
      </c>
    </row>
    <row r="306" spans="1:65" s="2" customFormat="1" ht="24" x14ac:dyDescent="0.2">
      <c r="A306" s="31"/>
      <c r="B306" s="147"/>
      <c r="C306" s="148" t="s">
        <v>468</v>
      </c>
      <c r="D306" s="148" t="s">
        <v>153</v>
      </c>
      <c r="E306" s="149" t="s">
        <v>469</v>
      </c>
      <c r="F306" s="150" t="s">
        <v>470</v>
      </c>
      <c r="G306" s="151" t="s">
        <v>246</v>
      </c>
      <c r="H306" s="152">
        <v>11</v>
      </c>
      <c r="I306" s="153"/>
      <c r="J306" s="154">
        <f>ROUND(I306*H306,2)</f>
        <v>0</v>
      </c>
      <c r="K306" s="150" t="s">
        <v>157</v>
      </c>
      <c r="L306" s="32"/>
      <c r="M306" s="155" t="s">
        <v>1</v>
      </c>
      <c r="N306" s="156" t="s">
        <v>44</v>
      </c>
      <c r="O306" s="57"/>
      <c r="P306" s="157">
        <f>O306*H306</f>
        <v>0</v>
      </c>
      <c r="Q306" s="157">
        <v>1.7770000000000001E-2</v>
      </c>
      <c r="R306" s="157">
        <f>Q306*H306</f>
        <v>0.19547</v>
      </c>
      <c r="S306" s="157">
        <v>0</v>
      </c>
      <c r="T306" s="158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59" t="s">
        <v>158</v>
      </c>
      <c r="AT306" s="159" t="s">
        <v>153</v>
      </c>
      <c r="AU306" s="159" t="s">
        <v>89</v>
      </c>
      <c r="AY306" s="16" t="s">
        <v>151</v>
      </c>
      <c r="BE306" s="160">
        <f>IF(N306="základní",J306,0)</f>
        <v>0</v>
      </c>
      <c r="BF306" s="160">
        <f>IF(N306="snížená",J306,0)</f>
        <v>0</v>
      </c>
      <c r="BG306" s="160">
        <f>IF(N306="zákl. přenesená",J306,0)</f>
        <v>0</v>
      </c>
      <c r="BH306" s="160">
        <f>IF(N306="sníž. přenesená",J306,0)</f>
        <v>0</v>
      </c>
      <c r="BI306" s="160">
        <f>IF(N306="nulová",J306,0)</f>
        <v>0</v>
      </c>
      <c r="BJ306" s="16" t="s">
        <v>89</v>
      </c>
      <c r="BK306" s="160">
        <f>ROUND(I306*H306,2)</f>
        <v>0</v>
      </c>
      <c r="BL306" s="16" t="s">
        <v>158</v>
      </c>
      <c r="BM306" s="159" t="s">
        <v>471</v>
      </c>
    </row>
    <row r="307" spans="1:65" s="2" customFormat="1" ht="24" x14ac:dyDescent="0.2">
      <c r="A307" s="31"/>
      <c r="B307" s="147"/>
      <c r="C307" s="178" t="s">
        <v>472</v>
      </c>
      <c r="D307" s="178" t="s">
        <v>344</v>
      </c>
      <c r="E307" s="179" t="s">
        <v>473</v>
      </c>
      <c r="F307" s="180" t="s">
        <v>474</v>
      </c>
      <c r="G307" s="181" t="s">
        <v>246</v>
      </c>
      <c r="H307" s="182">
        <v>11</v>
      </c>
      <c r="I307" s="183"/>
      <c r="J307" s="184">
        <f>ROUND(I307*H307,2)</f>
        <v>0</v>
      </c>
      <c r="K307" s="180" t="s">
        <v>157</v>
      </c>
      <c r="L307" s="185"/>
      <c r="M307" s="186" t="s">
        <v>1</v>
      </c>
      <c r="N307" s="187" t="s">
        <v>44</v>
      </c>
      <c r="O307" s="57"/>
      <c r="P307" s="157">
        <f>O307*H307</f>
        <v>0</v>
      </c>
      <c r="Q307" s="157">
        <v>1.553E-2</v>
      </c>
      <c r="R307" s="157">
        <f>Q307*H307</f>
        <v>0.17083000000000001</v>
      </c>
      <c r="S307" s="157">
        <v>0</v>
      </c>
      <c r="T307" s="158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59" t="s">
        <v>198</v>
      </c>
      <c r="AT307" s="159" t="s">
        <v>344</v>
      </c>
      <c r="AU307" s="159" t="s">
        <v>89</v>
      </c>
      <c r="AY307" s="16" t="s">
        <v>151</v>
      </c>
      <c r="BE307" s="160">
        <f>IF(N307="základní",J307,0)</f>
        <v>0</v>
      </c>
      <c r="BF307" s="160">
        <f>IF(N307="snížená",J307,0)</f>
        <v>0</v>
      </c>
      <c r="BG307" s="160">
        <f>IF(N307="zákl. přenesená",J307,0)</f>
        <v>0</v>
      </c>
      <c r="BH307" s="160">
        <f>IF(N307="sníž. přenesená",J307,0)</f>
        <v>0</v>
      </c>
      <c r="BI307" s="160">
        <f>IF(N307="nulová",J307,0)</f>
        <v>0</v>
      </c>
      <c r="BJ307" s="16" t="s">
        <v>89</v>
      </c>
      <c r="BK307" s="160">
        <f>ROUND(I307*H307,2)</f>
        <v>0</v>
      </c>
      <c r="BL307" s="16" t="s">
        <v>158</v>
      </c>
      <c r="BM307" s="159" t="s">
        <v>475</v>
      </c>
    </row>
    <row r="308" spans="1:65" s="12" customFormat="1" ht="22.9" customHeight="1" x14ac:dyDescent="0.2">
      <c r="B308" s="134"/>
      <c r="D308" s="135" t="s">
        <v>77</v>
      </c>
      <c r="E308" s="145" t="s">
        <v>203</v>
      </c>
      <c r="F308" s="145" t="s">
        <v>476</v>
      </c>
      <c r="I308" s="137"/>
      <c r="J308" s="146">
        <f>BK308</f>
        <v>0</v>
      </c>
      <c r="L308" s="134"/>
      <c r="M308" s="139"/>
      <c r="N308" s="140"/>
      <c r="O308" s="140"/>
      <c r="P308" s="141">
        <f>SUM(P309:P400)</f>
        <v>0</v>
      </c>
      <c r="Q308" s="140"/>
      <c r="R308" s="141">
        <f>SUM(R309:R400)</f>
        <v>3.6888803999999995</v>
      </c>
      <c r="S308" s="140"/>
      <c r="T308" s="142">
        <f>SUM(T309:T400)</f>
        <v>193.35956299999998</v>
      </c>
      <c r="AR308" s="135" t="s">
        <v>83</v>
      </c>
      <c r="AT308" s="143" t="s">
        <v>77</v>
      </c>
      <c r="AU308" s="143" t="s">
        <v>83</v>
      </c>
      <c r="AY308" s="135" t="s">
        <v>151</v>
      </c>
      <c r="BK308" s="144">
        <f>SUM(BK309:BK400)</f>
        <v>0</v>
      </c>
    </row>
    <row r="309" spans="1:65" s="2" customFormat="1" ht="24" x14ac:dyDescent="0.2">
      <c r="A309" s="31"/>
      <c r="B309" s="147"/>
      <c r="C309" s="148" t="s">
        <v>477</v>
      </c>
      <c r="D309" s="148" t="s">
        <v>153</v>
      </c>
      <c r="E309" s="149" t="s">
        <v>478</v>
      </c>
      <c r="F309" s="150" t="s">
        <v>479</v>
      </c>
      <c r="G309" s="151" t="s">
        <v>225</v>
      </c>
      <c r="H309" s="152">
        <v>220.8</v>
      </c>
      <c r="I309" s="153"/>
      <c r="J309" s="154">
        <f>ROUND(I309*H309,2)</f>
        <v>0</v>
      </c>
      <c r="K309" s="150" t="s">
        <v>157</v>
      </c>
      <c r="L309" s="32"/>
      <c r="M309" s="155" t="s">
        <v>1</v>
      </c>
      <c r="N309" s="156" t="s">
        <v>44</v>
      </c>
      <c r="O309" s="57"/>
      <c r="P309" s="157">
        <f>O309*H309</f>
        <v>0</v>
      </c>
      <c r="Q309" s="157">
        <v>4.0000000000000003E-5</v>
      </c>
      <c r="R309" s="157">
        <f>Q309*H309</f>
        <v>8.8320000000000013E-3</v>
      </c>
      <c r="S309" s="157">
        <v>0</v>
      </c>
      <c r="T309" s="158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59" t="s">
        <v>158</v>
      </c>
      <c r="AT309" s="159" t="s">
        <v>153</v>
      </c>
      <c r="AU309" s="159" t="s">
        <v>89</v>
      </c>
      <c r="AY309" s="16" t="s">
        <v>151</v>
      </c>
      <c r="BE309" s="160">
        <f>IF(N309="základní",J309,0)</f>
        <v>0</v>
      </c>
      <c r="BF309" s="160">
        <f>IF(N309="snížená",J309,0)</f>
        <v>0</v>
      </c>
      <c r="BG309" s="160">
        <f>IF(N309="zákl. přenesená",J309,0)</f>
        <v>0</v>
      </c>
      <c r="BH309" s="160">
        <f>IF(N309="sníž. přenesená",J309,0)</f>
        <v>0</v>
      </c>
      <c r="BI309" s="160">
        <f>IF(N309="nulová",J309,0)</f>
        <v>0</v>
      </c>
      <c r="BJ309" s="16" t="s">
        <v>89</v>
      </c>
      <c r="BK309" s="160">
        <f>ROUND(I309*H309,2)</f>
        <v>0</v>
      </c>
      <c r="BL309" s="16" t="s">
        <v>158</v>
      </c>
      <c r="BM309" s="159" t="s">
        <v>480</v>
      </c>
    </row>
    <row r="310" spans="1:65" s="13" customFormat="1" ht="22.5" x14ac:dyDescent="0.2">
      <c r="B310" s="161"/>
      <c r="D310" s="162" t="s">
        <v>160</v>
      </c>
      <c r="E310" s="163" t="s">
        <v>1</v>
      </c>
      <c r="F310" s="164" t="s">
        <v>481</v>
      </c>
      <c r="H310" s="165">
        <v>220.8</v>
      </c>
      <c r="I310" s="166"/>
      <c r="L310" s="161"/>
      <c r="M310" s="167"/>
      <c r="N310" s="168"/>
      <c r="O310" s="168"/>
      <c r="P310" s="168"/>
      <c r="Q310" s="168"/>
      <c r="R310" s="168"/>
      <c r="S310" s="168"/>
      <c r="T310" s="169"/>
      <c r="AT310" s="163" t="s">
        <v>160</v>
      </c>
      <c r="AU310" s="163" t="s">
        <v>89</v>
      </c>
      <c r="AV310" s="13" t="s">
        <v>89</v>
      </c>
      <c r="AW310" s="13" t="s">
        <v>34</v>
      </c>
      <c r="AX310" s="13" t="s">
        <v>83</v>
      </c>
      <c r="AY310" s="163" t="s">
        <v>151</v>
      </c>
    </row>
    <row r="311" spans="1:65" s="2" customFormat="1" ht="33" customHeight="1" x14ac:dyDescent="0.2">
      <c r="A311" s="31"/>
      <c r="B311" s="147"/>
      <c r="C311" s="148" t="s">
        <v>482</v>
      </c>
      <c r="D311" s="148" t="s">
        <v>153</v>
      </c>
      <c r="E311" s="149" t="s">
        <v>483</v>
      </c>
      <c r="F311" s="150" t="s">
        <v>484</v>
      </c>
      <c r="G311" s="151" t="s">
        <v>485</v>
      </c>
      <c r="H311" s="152">
        <v>2</v>
      </c>
      <c r="I311" s="153"/>
      <c r="J311" s="154">
        <f>ROUND(I311*H311,2)</f>
        <v>0</v>
      </c>
      <c r="K311" s="150" t="s">
        <v>157</v>
      </c>
      <c r="L311" s="32"/>
      <c r="M311" s="155" t="s">
        <v>1</v>
      </c>
      <c r="N311" s="156" t="s">
        <v>44</v>
      </c>
      <c r="O311" s="57"/>
      <c r="P311" s="157">
        <f>O311*H311</f>
        <v>0</v>
      </c>
      <c r="Q311" s="157">
        <v>0.14465</v>
      </c>
      <c r="R311" s="157">
        <f>Q311*H311</f>
        <v>0.2893</v>
      </c>
      <c r="S311" s="157">
        <v>0.112</v>
      </c>
      <c r="T311" s="158">
        <f>S311*H311</f>
        <v>0.224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59" t="s">
        <v>158</v>
      </c>
      <c r="AT311" s="159" t="s">
        <v>153</v>
      </c>
      <c r="AU311" s="159" t="s">
        <v>89</v>
      </c>
      <c r="AY311" s="16" t="s">
        <v>151</v>
      </c>
      <c r="BE311" s="160">
        <f>IF(N311="základní",J311,0)</f>
        <v>0</v>
      </c>
      <c r="BF311" s="160">
        <f>IF(N311="snížená",J311,0)</f>
        <v>0</v>
      </c>
      <c r="BG311" s="160">
        <f>IF(N311="zákl. přenesená",J311,0)</f>
        <v>0</v>
      </c>
      <c r="BH311" s="160">
        <f>IF(N311="sníž. přenesená",J311,0)</f>
        <v>0</v>
      </c>
      <c r="BI311" s="160">
        <f>IF(N311="nulová",J311,0)</f>
        <v>0</v>
      </c>
      <c r="BJ311" s="16" t="s">
        <v>89</v>
      </c>
      <c r="BK311" s="160">
        <f>ROUND(I311*H311,2)</f>
        <v>0</v>
      </c>
      <c r="BL311" s="16" t="s">
        <v>158</v>
      </c>
      <c r="BM311" s="159" t="s">
        <v>486</v>
      </c>
    </row>
    <row r="312" spans="1:65" s="2" customFormat="1" ht="36" x14ac:dyDescent="0.2">
      <c r="A312" s="31"/>
      <c r="B312" s="147"/>
      <c r="C312" s="148" t="s">
        <v>487</v>
      </c>
      <c r="D312" s="148" t="s">
        <v>153</v>
      </c>
      <c r="E312" s="149" t="s">
        <v>488</v>
      </c>
      <c r="F312" s="150" t="s">
        <v>489</v>
      </c>
      <c r="G312" s="151" t="s">
        <v>306</v>
      </c>
      <c r="H312" s="152">
        <v>23.68</v>
      </c>
      <c r="I312" s="153"/>
      <c r="J312" s="154">
        <f>ROUND(I312*H312,2)</f>
        <v>0</v>
      </c>
      <c r="K312" s="150" t="s">
        <v>157</v>
      </c>
      <c r="L312" s="32"/>
      <c r="M312" s="155" t="s">
        <v>1</v>
      </c>
      <c r="N312" s="156" t="s">
        <v>44</v>
      </c>
      <c r="O312" s="57"/>
      <c r="P312" s="157">
        <f>O312*H312</f>
        <v>0</v>
      </c>
      <c r="Q312" s="157">
        <v>1.0300000000000001E-3</v>
      </c>
      <c r="R312" s="157">
        <f>Q312*H312</f>
        <v>2.4390400000000003E-2</v>
      </c>
      <c r="S312" s="157">
        <v>0</v>
      </c>
      <c r="T312" s="158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59" t="s">
        <v>158</v>
      </c>
      <c r="AT312" s="159" t="s">
        <v>153</v>
      </c>
      <c r="AU312" s="159" t="s">
        <v>89</v>
      </c>
      <c r="AY312" s="16" t="s">
        <v>151</v>
      </c>
      <c r="BE312" s="160">
        <f>IF(N312="základní",J312,0)</f>
        <v>0</v>
      </c>
      <c r="BF312" s="160">
        <f>IF(N312="snížená",J312,0)</f>
        <v>0</v>
      </c>
      <c r="BG312" s="160">
        <f>IF(N312="zákl. přenesená",J312,0)</f>
        <v>0</v>
      </c>
      <c r="BH312" s="160">
        <f>IF(N312="sníž. přenesená",J312,0)</f>
        <v>0</v>
      </c>
      <c r="BI312" s="160">
        <f>IF(N312="nulová",J312,0)</f>
        <v>0</v>
      </c>
      <c r="BJ312" s="16" t="s">
        <v>89</v>
      </c>
      <c r="BK312" s="160">
        <f>ROUND(I312*H312,2)</f>
        <v>0</v>
      </c>
      <c r="BL312" s="16" t="s">
        <v>158</v>
      </c>
      <c r="BM312" s="159" t="s">
        <v>490</v>
      </c>
    </row>
    <row r="313" spans="1:65" s="13" customFormat="1" ht="11.25" x14ac:dyDescent="0.2">
      <c r="B313" s="161"/>
      <c r="D313" s="162" t="s">
        <v>160</v>
      </c>
      <c r="E313" s="163" t="s">
        <v>1</v>
      </c>
      <c r="F313" s="164" t="s">
        <v>491</v>
      </c>
      <c r="H313" s="165">
        <v>23.68</v>
      </c>
      <c r="I313" s="166"/>
      <c r="L313" s="161"/>
      <c r="M313" s="167"/>
      <c r="N313" s="168"/>
      <c r="O313" s="168"/>
      <c r="P313" s="168"/>
      <c r="Q313" s="168"/>
      <c r="R313" s="168"/>
      <c r="S313" s="168"/>
      <c r="T313" s="169"/>
      <c r="AT313" s="163" t="s">
        <v>160</v>
      </c>
      <c r="AU313" s="163" t="s">
        <v>89</v>
      </c>
      <c r="AV313" s="13" t="s">
        <v>89</v>
      </c>
      <c r="AW313" s="13" t="s">
        <v>34</v>
      </c>
      <c r="AX313" s="13" t="s">
        <v>83</v>
      </c>
      <c r="AY313" s="163" t="s">
        <v>151</v>
      </c>
    </row>
    <row r="314" spans="1:65" s="2" customFormat="1" ht="16.5" customHeight="1" x14ac:dyDescent="0.2">
      <c r="A314" s="31"/>
      <c r="B314" s="147"/>
      <c r="C314" s="148" t="s">
        <v>492</v>
      </c>
      <c r="D314" s="148" t="s">
        <v>153</v>
      </c>
      <c r="E314" s="149" t="s">
        <v>493</v>
      </c>
      <c r="F314" s="150" t="s">
        <v>494</v>
      </c>
      <c r="G314" s="151" t="s">
        <v>306</v>
      </c>
      <c r="H314" s="152">
        <v>29.62</v>
      </c>
      <c r="I314" s="153"/>
      <c r="J314" s="154">
        <f>ROUND(I314*H314,2)</f>
        <v>0</v>
      </c>
      <c r="K314" s="150" t="s">
        <v>157</v>
      </c>
      <c r="L314" s="32"/>
      <c r="M314" s="155" t="s">
        <v>1</v>
      </c>
      <c r="N314" s="156" t="s">
        <v>44</v>
      </c>
      <c r="O314" s="57"/>
      <c r="P314" s="157">
        <f>O314*H314</f>
        <v>0</v>
      </c>
      <c r="Q314" s="157">
        <v>0</v>
      </c>
      <c r="R314" s="157">
        <f>Q314*H314</f>
        <v>0</v>
      </c>
      <c r="S314" s="157">
        <v>0</v>
      </c>
      <c r="T314" s="158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59" t="s">
        <v>158</v>
      </c>
      <c r="AT314" s="159" t="s">
        <v>153</v>
      </c>
      <c r="AU314" s="159" t="s">
        <v>89</v>
      </c>
      <c r="AY314" s="16" t="s">
        <v>151</v>
      </c>
      <c r="BE314" s="160">
        <f>IF(N314="základní",J314,0)</f>
        <v>0</v>
      </c>
      <c r="BF314" s="160">
        <f>IF(N314="snížená",J314,0)</f>
        <v>0</v>
      </c>
      <c r="BG314" s="160">
        <f>IF(N314="zákl. přenesená",J314,0)</f>
        <v>0</v>
      </c>
      <c r="BH314" s="160">
        <f>IF(N314="sníž. přenesená",J314,0)</f>
        <v>0</v>
      </c>
      <c r="BI314" s="160">
        <f>IF(N314="nulová",J314,0)</f>
        <v>0</v>
      </c>
      <c r="BJ314" s="16" t="s">
        <v>89</v>
      </c>
      <c r="BK314" s="160">
        <f>ROUND(I314*H314,2)</f>
        <v>0</v>
      </c>
      <c r="BL314" s="16" t="s">
        <v>158</v>
      </c>
      <c r="BM314" s="159" t="s">
        <v>495</v>
      </c>
    </row>
    <row r="315" spans="1:65" s="13" customFormat="1" ht="11.25" x14ac:dyDescent="0.2">
      <c r="B315" s="161"/>
      <c r="D315" s="162" t="s">
        <v>160</v>
      </c>
      <c r="E315" s="163" t="s">
        <v>1</v>
      </c>
      <c r="F315" s="164" t="s">
        <v>496</v>
      </c>
      <c r="H315" s="165">
        <v>29.62</v>
      </c>
      <c r="I315" s="166"/>
      <c r="L315" s="161"/>
      <c r="M315" s="167"/>
      <c r="N315" s="168"/>
      <c r="O315" s="168"/>
      <c r="P315" s="168"/>
      <c r="Q315" s="168"/>
      <c r="R315" s="168"/>
      <c r="S315" s="168"/>
      <c r="T315" s="169"/>
      <c r="AT315" s="163" t="s">
        <v>160</v>
      </c>
      <c r="AU315" s="163" t="s">
        <v>89</v>
      </c>
      <c r="AV315" s="13" t="s">
        <v>89</v>
      </c>
      <c r="AW315" s="13" t="s">
        <v>34</v>
      </c>
      <c r="AX315" s="13" t="s">
        <v>83</v>
      </c>
      <c r="AY315" s="163" t="s">
        <v>151</v>
      </c>
    </row>
    <row r="316" spans="1:65" s="2" customFormat="1" ht="21.75" customHeight="1" x14ac:dyDescent="0.2">
      <c r="A316" s="31"/>
      <c r="B316" s="147"/>
      <c r="C316" s="148" t="s">
        <v>497</v>
      </c>
      <c r="D316" s="148" t="s">
        <v>153</v>
      </c>
      <c r="E316" s="149" t="s">
        <v>498</v>
      </c>
      <c r="F316" s="150" t="s">
        <v>499</v>
      </c>
      <c r="G316" s="151" t="s">
        <v>246</v>
      </c>
      <c r="H316" s="152">
        <v>1</v>
      </c>
      <c r="I316" s="153"/>
      <c r="J316" s="154">
        <f>ROUND(I316*H316,2)</f>
        <v>0</v>
      </c>
      <c r="K316" s="150" t="s">
        <v>157</v>
      </c>
      <c r="L316" s="32"/>
      <c r="M316" s="155" t="s">
        <v>1</v>
      </c>
      <c r="N316" s="156" t="s">
        <v>44</v>
      </c>
      <c r="O316" s="57"/>
      <c r="P316" s="157">
        <f>O316*H316</f>
        <v>0</v>
      </c>
      <c r="Q316" s="157">
        <v>9.3600000000000003E-3</v>
      </c>
      <c r="R316" s="157">
        <f>Q316*H316</f>
        <v>9.3600000000000003E-3</v>
      </c>
      <c r="S316" s="157">
        <v>0</v>
      </c>
      <c r="T316" s="158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59" t="s">
        <v>158</v>
      </c>
      <c r="AT316" s="159" t="s">
        <v>153</v>
      </c>
      <c r="AU316" s="159" t="s">
        <v>89</v>
      </c>
      <c r="AY316" s="16" t="s">
        <v>151</v>
      </c>
      <c r="BE316" s="160">
        <f>IF(N316="základní",J316,0)</f>
        <v>0</v>
      </c>
      <c r="BF316" s="160">
        <f>IF(N316="snížená",J316,0)</f>
        <v>0</v>
      </c>
      <c r="BG316" s="160">
        <f>IF(N316="zákl. přenesená",J316,0)</f>
        <v>0</v>
      </c>
      <c r="BH316" s="160">
        <f>IF(N316="sníž. přenesená",J316,0)</f>
        <v>0</v>
      </c>
      <c r="BI316" s="160">
        <f>IF(N316="nulová",J316,0)</f>
        <v>0</v>
      </c>
      <c r="BJ316" s="16" t="s">
        <v>89</v>
      </c>
      <c r="BK316" s="160">
        <f>ROUND(I316*H316,2)</f>
        <v>0</v>
      </c>
      <c r="BL316" s="16" t="s">
        <v>158</v>
      </c>
      <c r="BM316" s="159" t="s">
        <v>500</v>
      </c>
    </row>
    <row r="317" spans="1:65" s="2" customFormat="1" ht="24" x14ac:dyDescent="0.2">
      <c r="A317" s="31"/>
      <c r="B317" s="147"/>
      <c r="C317" s="178" t="s">
        <v>501</v>
      </c>
      <c r="D317" s="178" t="s">
        <v>344</v>
      </c>
      <c r="E317" s="179" t="s">
        <v>502</v>
      </c>
      <c r="F317" s="180" t="s">
        <v>503</v>
      </c>
      <c r="G317" s="181" t="s">
        <v>225</v>
      </c>
      <c r="H317" s="182">
        <v>1</v>
      </c>
      <c r="I317" s="183"/>
      <c r="J317" s="184">
        <f>ROUND(I317*H317,2)</f>
        <v>0</v>
      </c>
      <c r="K317" s="180" t="s">
        <v>1</v>
      </c>
      <c r="L317" s="185"/>
      <c r="M317" s="186" t="s">
        <v>1</v>
      </c>
      <c r="N317" s="187" t="s">
        <v>44</v>
      </c>
      <c r="O317" s="57"/>
      <c r="P317" s="157">
        <f>O317*H317</f>
        <v>0</v>
      </c>
      <c r="Q317" s="157">
        <v>2.1999999999999999E-2</v>
      </c>
      <c r="R317" s="157">
        <f>Q317*H317</f>
        <v>2.1999999999999999E-2</v>
      </c>
      <c r="S317" s="157">
        <v>0</v>
      </c>
      <c r="T317" s="158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59" t="s">
        <v>198</v>
      </c>
      <c r="AT317" s="159" t="s">
        <v>344</v>
      </c>
      <c r="AU317" s="159" t="s">
        <v>89</v>
      </c>
      <c r="AY317" s="16" t="s">
        <v>151</v>
      </c>
      <c r="BE317" s="160">
        <f>IF(N317="základní",J317,0)</f>
        <v>0</v>
      </c>
      <c r="BF317" s="160">
        <f>IF(N317="snížená",J317,0)</f>
        <v>0</v>
      </c>
      <c r="BG317" s="160">
        <f>IF(N317="zákl. přenesená",J317,0)</f>
        <v>0</v>
      </c>
      <c r="BH317" s="160">
        <f>IF(N317="sníž. přenesená",J317,0)</f>
        <v>0</v>
      </c>
      <c r="BI317" s="160">
        <f>IF(N317="nulová",J317,0)</f>
        <v>0</v>
      </c>
      <c r="BJ317" s="16" t="s">
        <v>89</v>
      </c>
      <c r="BK317" s="160">
        <f>ROUND(I317*H317,2)</f>
        <v>0</v>
      </c>
      <c r="BL317" s="16" t="s">
        <v>158</v>
      </c>
      <c r="BM317" s="159" t="s">
        <v>504</v>
      </c>
    </row>
    <row r="318" spans="1:65" s="2" customFormat="1" ht="24" x14ac:dyDescent="0.2">
      <c r="A318" s="31"/>
      <c r="B318" s="147"/>
      <c r="C318" s="148" t="s">
        <v>505</v>
      </c>
      <c r="D318" s="148" t="s">
        <v>153</v>
      </c>
      <c r="E318" s="149" t="s">
        <v>506</v>
      </c>
      <c r="F318" s="150" t="s">
        <v>507</v>
      </c>
      <c r="G318" s="151" t="s">
        <v>180</v>
      </c>
      <c r="H318" s="152">
        <v>1.4670000000000001</v>
      </c>
      <c r="I318" s="153"/>
      <c r="J318" s="154">
        <f>ROUND(I318*H318,2)</f>
        <v>0</v>
      </c>
      <c r="K318" s="150" t="s">
        <v>157</v>
      </c>
      <c r="L318" s="32"/>
      <c r="M318" s="155" t="s">
        <v>1</v>
      </c>
      <c r="N318" s="156" t="s">
        <v>44</v>
      </c>
      <c r="O318" s="57"/>
      <c r="P318" s="157">
        <f>O318*H318</f>
        <v>0</v>
      </c>
      <c r="Q318" s="157">
        <v>0</v>
      </c>
      <c r="R318" s="157">
        <f>Q318*H318</f>
        <v>0</v>
      </c>
      <c r="S318" s="157">
        <v>0</v>
      </c>
      <c r="T318" s="158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59" t="s">
        <v>158</v>
      </c>
      <c r="AT318" s="159" t="s">
        <v>153</v>
      </c>
      <c r="AU318" s="159" t="s">
        <v>89</v>
      </c>
      <c r="AY318" s="16" t="s">
        <v>151</v>
      </c>
      <c r="BE318" s="160">
        <f>IF(N318="základní",J318,0)</f>
        <v>0</v>
      </c>
      <c r="BF318" s="160">
        <f>IF(N318="snížená",J318,0)</f>
        <v>0</v>
      </c>
      <c r="BG318" s="160">
        <f>IF(N318="zákl. přenesená",J318,0)</f>
        <v>0</v>
      </c>
      <c r="BH318" s="160">
        <f>IF(N318="sníž. přenesená",J318,0)</f>
        <v>0</v>
      </c>
      <c r="BI318" s="160">
        <f>IF(N318="nulová",J318,0)</f>
        <v>0</v>
      </c>
      <c r="BJ318" s="16" t="s">
        <v>89</v>
      </c>
      <c r="BK318" s="160">
        <f>ROUND(I318*H318,2)</f>
        <v>0</v>
      </c>
      <c r="BL318" s="16" t="s">
        <v>158</v>
      </c>
      <c r="BM318" s="159" t="s">
        <v>508</v>
      </c>
    </row>
    <row r="319" spans="1:65" s="13" customFormat="1" ht="11.25" x14ac:dyDescent="0.2">
      <c r="B319" s="161"/>
      <c r="D319" s="162" t="s">
        <v>160</v>
      </c>
      <c r="E319" s="163" t="s">
        <v>1</v>
      </c>
      <c r="F319" s="164" t="s">
        <v>509</v>
      </c>
      <c r="H319" s="165">
        <v>1.4670000000000001</v>
      </c>
      <c r="I319" s="166"/>
      <c r="L319" s="161"/>
      <c r="M319" s="167"/>
      <c r="N319" s="168"/>
      <c r="O319" s="168"/>
      <c r="P319" s="168"/>
      <c r="Q319" s="168"/>
      <c r="R319" s="168"/>
      <c r="S319" s="168"/>
      <c r="T319" s="169"/>
      <c r="AT319" s="163" t="s">
        <v>160</v>
      </c>
      <c r="AU319" s="163" t="s">
        <v>89</v>
      </c>
      <c r="AV319" s="13" t="s">
        <v>89</v>
      </c>
      <c r="AW319" s="13" t="s">
        <v>34</v>
      </c>
      <c r="AX319" s="13" t="s">
        <v>83</v>
      </c>
      <c r="AY319" s="163" t="s">
        <v>151</v>
      </c>
    </row>
    <row r="320" spans="1:65" s="2" customFormat="1" ht="16.5" customHeight="1" x14ac:dyDescent="0.2">
      <c r="A320" s="31"/>
      <c r="B320" s="147"/>
      <c r="C320" s="178" t="s">
        <v>510</v>
      </c>
      <c r="D320" s="178" t="s">
        <v>344</v>
      </c>
      <c r="E320" s="179" t="s">
        <v>511</v>
      </c>
      <c r="F320" s="180" t="s">
        <v>512</v>
      </c>
      <c r="G320" s="181" t="s">
        <v>180</v>
      </c>
      <c r="H320" s="182">
        <v>0.86699999999999999</v>
      </c>
      <c r="I320" s="183"/>
      <c r="J320" s="184">
        <f>ROUND(I320*H320,2)</f>
        <v>0</v>
      </c>
      <c r="K320" s="180" t="s">
        <v>157</v>
      </c>
      <c r="L320" s="185"/>
      <c r="M320" s="186" t="s">
        <v>1</v>
      </c>
      <c r="N320" s="187" t="s">
        <v>44</v>
      </c>
      <c r="O320" s="57"/>
      <c r="P320" s="157">
        <f>O320*H320</f>
        <v>0</v>
      </c>
      <c r="Q320" s="157">
        <v>1</v>
      </c>
      <c r="R320" s="157">
        <f>Q320*H320</f>
        <v>0.86699999999999999</v>
      </c>
      <c r="S320" s="157">
        <v>0</v>
      </c>
      <c r="T320" s="158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59" t="s">
        <v>198</v>
      </c>
      <c r="AT320" s="159" t="s">
        <v>344</v>
      </c>
      <c r="AU320" s="159" t="s">
        <v>89</v>
      </c>
      <c r="AY320" s="16" t="s">
        <v>151</v>
      </c>
      <c r="BE320" s="160">
        <f>IF(N320="základní",J320,0)</f>
        <v>0</v>
      </c>
      <c r="BF320" s="160">
        <f>IF(N320="snížená",J320,0)</f>
        <v>0</v>
      </c>
      <c r="BG320" s="160">
        <f>IF(N320="zákl. přenesená",J320,0)</f>
        <v>0</v>
      </c>
      <c r="BH320" s="160">
        <f>IF(N320="sníž. přenesená",J320,0)</f>
        <v>0</v>
      </c>
      <c r="BI320" s="160">
        <f>IF(N320="nulová",J320,0)</f>
        <v>0</v>
      </c>
      <c r="BJ320" s="16" t="s">
        <v>89</v>
      </c>
      <c r="BK320" s="160">
        <f>ROUND(I320*H320,2)</f>
        <v>0</v>
      </c>
      <c r="BL320" s="16" t="s">
        <v>158</v>
      </c>
      <c r="BM320" s="159" t="s">
        <v>513</v>
      </c>
    </row>
    <row r="321" spans="1:65" s="13" customFormat="1" ht="11.25" x14ac:dyDescent="0.2">
      <c r="B321" s="161"/>
      <c r="D321" s="162" t="s">
        <v>160</v>
      </c>
      <c r="E321" s="163" t="s">
        <v>1</v>
      </c>
      <c r="F321" s="164" t="s">
        <v>514</v>
      </c>
      <c r="H321" s="165">
        <v>0.86699999999999999</v>
      </c>
      <c r="I321" s="166"/>
      <c r="L321" s="161"/>
      <c r="M321" s="167"/>
      <c r="N321" s="168"/>
      <c r="O321" s="168"/>
      <c r="P321" s="168"/>
      <c r="Q321" s="168"/>
      <c r="R321" s="168"/>
      <c r="S321" s="168"/>
      <c r="T321" s="169"/>
      <c r="AT321" s="163" t="s">
        <v>160</v>
      </c>
      <c r="AU321" s="163" t="s">
        <v>89</v>
      </c>
      <c r="AV321" s="13" t="s">
        <v>89</v>
      </c>
      <c r="AW321" s="13" t="s">
        <v>34</v>
      </c>
      <c r="AX321" s="13" t="s">
        <v>83</v>
      </c>
      <c r="AY321" s="163" t="s">
        <v>151</v>
      </c>
    </row>
    <row r="322" spans="1:65" s="2" customFormat="1" ht="16.5" customHeight="1" x14ac:dyDescent="0.2">
      <c r="A322" s="31"/>
      <c r="B322" s="147"/>
      <c r="C322" s="178" t="s">
        <v>515</v>
      </c>
      <c r="D322" s="178" t="s">
        <v>344</v>
      </c>
      <c r="E322" s="179" t="s">
        <v>516</v>
      </c>
      <c r="F322" s="180" t="s">
        <v>517</v>
      </c>
      <c r="G322" s="181" t="s">
        <v>180</v>
      </c>
      <c r="H322" s="182">
        <v>0.64400000000000002</v>
      </c>
      <c r="I322" s="183"/>
      <c r="J322" s="184">
        <f>ROUND(I322*H322,2)</f>
        <v>0</v>
      </c>
      <c r="K322" s="180" t="s">
        <v>157</v>
      </c>
      <c r="L322" s="185"/>
      <c r="M322" s="186" t="s">
        <v>1</v>
      </c>
      <c r="N322" s="187" t="s">
        <v>44</v>
      </c>
      <c r="O322" s="57"/>
      <c r="P322" s="157">
        <f>O322*H322</f>
        <v>0</v>
      </c>
      <c r="Q322" s="157">
        <v>1</v>
      </c>
      <c r="R322" s="157">
        <f>Q322*H322</f>
        <v>0.64400000000000002</v>
      </c>
      <c r="S322" s="157">
        <v>0</v>
      </c>
      <c r="T322" s="158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59" t="s">
        <v>198</v>
      </c>
      <c r="AT322" s="159" t="s">
        <v>344</v>
      </c>
      <c r="AU322" s="159" t="s">
        <v>89</v>
      </c>
      <c r="AY322" s="16" t="s">
        <v>151</v>
      </c>
      <c r="BE322" s="160">
        <f>IF(N322="základní",J322,0)</f>
        <v>0</v>
      </c>
      <c r="BF322" s="160">
        <f>IF(N322="snížená",J322,0)</f>
        <v>0</v>
      </c>
      <c r="BG322" s="160">
        <f>IF(N322="zákl. přenesená",J322,0)</f>
        <v>0</v>
      </c>
      <c r="BH322" s="160">
        <f>IF(N322="sníž. přenesená",J322,0)</f>
        <v>0</v>
      </c>
      <c r="BI322" s="160">
        <f>IF(N322="nulová",J322,0)</f>
        <v>0</v>
      </c>
      <c r="BJ322" s="16" t="s">
        <v>89</v>
      </c>
      <c r="BK322" s="160">
        <f>ROUND(I322*H322,2)</f>
        <v>0</v>
      </c>
      <c r="BL322" s="16" t="s">
        <v>158</v>
      </c>
      <c r="BM322" s="159" t="s">
        <v>518</v>
      </c>
    </row>
    <row r="323" spans="1:65" s="13" customFormat="1" ht="11.25" x14ac:dyDescent="0.2">
      <c r="B323" s="161"/>
      <c r="D323" s="162" t="s">
        <v>160</v>
      </c>
      <c r="E323" s="163" t="s">
        <v>1</v>
      </c>
      <c r="F323" s="164" t="s">
        <v>519</v>
      </c>
      <c r="H323" s="165">
        <v>0.64400000000000002</v>
      </c>
      <c r="I323" s="166"/>
      <c r="L323" s="161"/>
      <c r="M323" s="167"/>
      <c r="N323" s="168"/>
      <c r="O323" s="168"/>
      <c r="P323" s="168"/>
      <c r="Q323" s="168"/>
      <c r="R323" s="168"/>
      <c r="S323" s="168"/>
      <c r="T323" s="169"/>
      <c r="AT323" s="163" t="s">
        <v>160</v>
      </c>
      <c r="AU323" s="163" t="s">
        <v>89</v>
      </c>
      <c r="AV323" s="13" t="s">
        <v>89</v>
      </c>
      <c r="AW323" s="13" t="s">
        <v>34</v>
      </c>
      <c r="AX323" s="13" t="s">
        <v>83</v>
      </c>
      <c r="AY323" s="163" t="s">
        <v>151</v>
      </c>
    </row>
    <row r="324" spans="1:65" s="2" customFormat="1" ht="16.5" customHeight="1" x14ac:dyDescent="0.2">
      <c r="A324" s="31"/>
      <c r="B324" s="147"/>
      <c r="C324" s="178" t="s">
        <v>520</v>
      </c>
      <c r="D324" s="178" t="s">
        <v>344</v>
      </c>
      <c r="E324" s="179" t="s">
        <v>521</v>
      </c>
      <c r="F324" s="180" t="s">
        <v>522</v>
      </c>
      <c r="G324" s="181" t="s">
        <v>180</v>
      </c>
      <c r="H324" s="182">
        <v>4.9000000000000002E-2</v>
      </c>
      <c r="I324" s="183"/>
      <c r="J324" s="184">
        <f>ROUND(I324*H324,2)</f>
        <v>0</v>
      </c>
      <c r="K324" s="180" t="s">
        <v>1</v>
      </c>
      <c r="L324" s="185"/>
      <c r="M324" s="186" t="s">
        <v>1</v>
      </c>
      <c r="N324" s="187" t="s">
        <v>44</v>
      </c>
      <c r="O324" s="57"/>
      <c r="P324" s="157">
        <f>O324*H324</f>
        <v>0</v>
      </c>
      <c r="Q324" s="157">
        <v>1</v>
      </c>
      <c r="R324" s="157">
        <f>Q324*H324</f>
        <v>4.9000000000000002E-2</v>
      </c>
      <c r="S324" s="157">
        <v>0</v>
      </c>
      <c r="T324" s="158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59" t="s">
        <v>198</v>
      </c>
      <c r="AT324" s="159" t="s">
        <v>344</v>
      </c>
      <c r="AU324" s="159" t="s">
        <v>89</v>
      </c>
      <c r="AY324" s="16" t="s">
        <v>151</v>
      </c>
      <c r="BE324" s="160">
        <f>IF(N324="základní",J324,0)</f>
        <v>0</v>
      </c>
      <c r="BF324" s="160">
        <f>IF(N324="snížená",J324,0)</f>
        <v>0</v>
      </c>
      <c r="BG324" s="160">
        <f>IF(N324="zákl. přenesená",J324,0)</f>
        <v>0</v>
      </c>
      <c r="BH324" s="160">
        <f>IF(N324="sníž. přenesená",J324,0)</f>
        <v>0</v>
      </c>
      <c r="BI324" s="160">
        <f>IF(N324="nulová",J324,0)</f>
        <v>0</v>
      </c>
      <c r="BJ324" s="16" t="s">
        <v>89</v>
      </c>
      <c r="BK324" s="160">
        <f>ROUND(I324*H324,2)</f>
        <v>0</v>
      </c>
      <c r="BL324" s="16" t="s">
        <v>158</v>
      </c>
      <c r="BM324" s="159" t="s">
        <v>523</v>
      </c>
    </row>
    <row r="325" spans="1:65" s="13" customFormat="1" ht="11.25" x14ac:dyDescent="0.2">
      <c r="B325" s="161"/>
      <c r="D325" s="162" t="s">
        <v>160</v>
      </c>
      <c r="E325" s="163" t="s">
        <v>1</v>
      </c>
      <c r="F325" s="164" t="s">
        <v>524</v>
      </c>
      <c r="H325" s="165">
        <v>4.9000000000000002E-2</v>
      </c>
      <c r="I325" s="166"/>
      <c r="L325" s="161"/>
      <c r="M325" s="167"/>
      <c r="N325" s="168"/>
      <c r="O325" s="168"/>
      <c r="P325" s="168"/>
      <c r="Q325" s="168"/>
      <c r="R325" s="168"/>
      <c r="S325" s="168"/>
      <c r="T325" s="169"/>
      <c r="AT325" s="163" t="s">
        <v>160</v>
      </c>
      <c r="AU325" s="163" t="s">
        <v>89</v>
      </c>
      <c r="AV325" s="13" t="s">
        <v>89</v>
      </c>
      <c r="AW325" s="13" t="s">
        <v>34</v>
      </c>
      <c r="AX325" s="13" t="s">
        <v>83</v>
      </c>
      <c r="AY325" s="163" t="s">
        <v>151</v>
      </c>
    </row>
    <row r="326" spans="1:65" s="2" customFormat="1" ht="16.5" customHeight="1" x14ac:dyDescent="0.2">
      <c r="A326" s="31"/>
      <c r="B326" s="147"/>
      <c r="C326" s="178" t="s">
        <v>525</v>
      </c>
      <c r="D326" s="178" t="s">
        <v>344</v>
      </c>
      <c r="E326" s="179" t="s">
        <v>526</v>
      </c>
      <c r="F326" s="180" t="s">
        <v>527</v>
      </c>
      <c r="G326" s="181" t="s">
        <v>180</v>
      </c>
      <c r="H326" s="182">
        <v>2.3E-2</v>
      </c>
      <c r="I326" s="183"/>
      <c r="J326" s="184">
        <f>ROUND(I326*H326,2)</f>
        <v>0</v>
      </c>
      <c r="K326" s="180" t="s">
        <v>1</v>
      </c>
      <c r="L326" s="185"/>
      <c r="M326" s="186" t="s">
        <v>1</v>
      </c>
      <c r="N326" s="187" t="s">
        <v>44</v>
      </c>
      <c r="O326" s="57"/>
      <c r="P326" s="157">
        <f>O326*H326</f>
        <v>0</v>
      </c>
      <c r="Q326" s="157">
        <v>1</v>
      </c>
      <c r="R326" s="157">
        <f>Q326*H326</f>
        <v>2.3E-2</v>
      </c>
      <c r="S326" s="157">
        <v>0</v>
      </c>
      <c r="T326" s="158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59" t="s">
        <v>198</v>
      </c>
      <c r="AT326" s="159" t="s">
        <v>344</v>
      </c>
      <c r="AU326" s="159" t="s">
        <v>89</v>
      </c>
      <c r="AY326" s="16" t="s">
        <v>151</v>
      </c>
      <c r="BE326" s="160">
        <f>IF(N326="základní",J326,0)</f>
        <v>0</v>
      </c>
      <c r="BF326" s="160">
        <f>IF(N326="snížená",J326,0)</f>
        <v>0</v>
      </c>
      <c r="BG326" s="160">
        <f>IF(N326="zákl. přenesená",J326,0)</f>
        <v>0</v>
      </c>
      <c r="BH326" s="160">
        <f>IF(N326="sníž. přenesená",J326,0)</f>
        <v>0</v>
      </c>
      <c r="BI326" s="160">
        <f>IF(N326="nulová",J326,0)</f>
        <v>0</v>
      </c>
      <c r="BJ326" s="16" t="s">
        <v>89</v>
      </c>
      <c r="BK326" s="160">
        <f>ROUND(I326*H326,2)</f>
        <v>0</v>
      </c>
      <c r="BL326" s="16" t="s">
        <v>158</v>
      </c>
      <c r="BM326" s="159" t="s">
        <v>528</v>
      </c>
    </row>
    <row r="327" spans="1:65" s="13" customFormat="1" ht="11.25" x14ac:dyDescent="0.2">
      <c r="B327" s="161"/>
      <c r="D327" s="162" t="s">
        <v>160</v>
      </c>
      <c r="E327" s="163" t="s">
        <v>1</v>
      </c>
      <c r="F327" s="164" t="s">
        <v>529</v>
      </c>
      <c r="H327" s="165">
        <v>2.3E-2</v>
      </c>
      <c r="I327" s="166"/>
      <c r="L327" s="161"/>
      <c r="M327" s="167"/>
      <c r="N327" s="168"/>
      <c r="O327" s="168"/>
      <c r="P327" s="168"/>
      <c r="Q327" s="168"/>
      <c r="R327" s="168"/>
      <c r="S327" s="168"/>
      <c r="T327" s="169"/>
      <c r="AT327" s="163" t="s">
        <v>160</v>
      </c>
      <c r="AU327" s="163" t="s">
        <v>89</v>
      </c>
      <c r="AV327" s="13" t="s">
        <v>89</v>
      </c>
      <c r="AW327" s="13" t="s">
        <v>34</v>
      </c>
      <c r="AX327" s="13" t="s">
        <v>83</v>
      </c>
      <c r="AY327" s="163" t="s">
        <v>151</v>
      </c>
    </row>
    <row r="328" spans="1:65" s="2" customFormat="1" ht="24" x14ac:dyDescent="0.2">
      <c r="A328" s="31"/>
      <c r="B328" s="147"/>
      <c r="C328" s="148" t="s">
        <v>530</v>
      </c>
      <c r="D328" s="148" t="s">
        <v>153</v>
      </c>
      <c r="E328" s="149" t="s">
        <v>506</v>
      </c>
      <c r="F328" s="150" t="s">
        <v>507</v>
      </c>
      <c r="G328" s="151" t="s">
        <v>180</v>
      </c>
      <c r="H328" s="152">
        <v>0.81699999999999995</v>
      </c>
      <c r="I328" s="153"/>
      <c r="J328" s="154">
        <f>ROUND(I328*H328,2)</f>
        <v>0</v>
      </c>
      <c r="K328" s="150" t="s">
        <v>157</v>
      </c>
      <c r="L328" s="32"/>
      <c r="M328" s="155" t="s">
        <v>1</v>
      </c>
      <c r="N328" s="156" t="s">
        <v>44</v>
      </c>
      <c r="O328" s="57"/>
      <c r="P328" s="157">
        <f>O328*H328</f>
        <v>0</v>
      </c>
      <c r="Q328" s="157">
        <v>0</v>
      </c>
      <c r="R328" s="157">
        <f>Q328*H328</f>
        <v>0</v>
      </c>
      <c r="S328" s="157">
        <v>0</v>
      </c>
      <c r="T328" s="158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59" t="s">
        <v>158</v>
      </c>
      <c r="AT328" s="159" t="s">
        <v>153</v>
      </c>
      <c r="AU328" s="159" t="s">
        <v>89</v>
      </c>
      <c r="AY328" s="16" t="s">
        <v>151</v>
      </c>
      <c r="BE328" s="160">
        <f>IF(N328="základní",J328,0)</f>
        <v>0</v>
      </c>
      <c r="BF328" s="160">
        <f>IF(N328="snížená",J328,0)</f>
        <v>0</v>
      </c>
      <c r="BG328" s="160">
        <f>IF(N328="zákl. přenesená",J328,0)</f>
        <v>0</v>
      </c>
      <c r="BH328" s="160">
        <f>IF(N328="sníž. přenesená",J328,0)</f>
        <v>0</v>
      </c>
      <c r="BI328" s="160">
        <f>IF(N328="nulová",J328,0)</f>
        <v>0</v>
      </c>
      <c r="BJ328" s="16" t="s">
        <v>89</v>
      </c>
      <c r="BK328" s="160">
        <f>ROUND(I328*H328,2)</f>
        <v>0</v>
      </c>
      <c r="BL328" s="16" t="s">
        <v>158</v>
      </c>
      <c r="BM328" s="159" t="s">
        <v>531</v>
      </c>
    </row>
    <row r="329" spans="1:65" s="13" customFormat="1" ht="11.25" x14ac:dyDescent="0.2">
      <c r="B329" s="161"/>
      <c r="D329" s="162" t="s">
        <v>160</v>
      </c>
      <c r="E329" s="163" t="s">
        <v>1</v>
      </c>
      <c r="F329" s="164" t="s">
        <v>532</v>
      </c>
      <c r="H329" s="165">
        <v>0.81699999999999995</v>
      </c>
      <c r="I329" s="166"/>
      <c r="L329" s="161"/>
      <c r="M329" s="167"/>
      <c r="N329" s="168"/>
      <c r="O329" s="168"/>
      <c r="P329" s="168"/>
      <c r="Q329" s="168"/>
      <c r="R329" s="168"/>
      <c r="S329" s="168"/>
      <c r="T329" s="169"/>
      <c r="AT329" s="163" t="s">
        <v>160</v>
      </c>
      <c r="AU329" s="163" t="s">
        <v>89</v>
      </c>
      <c r="AV329" s="13" t="s">
        <v>89</v>
      </c>
      <c r="AW329" s="13" t="s">
        <v>34</v>
      </c>
      <c r="AX329" s="13" t="s">
        <v>83</v>
      </c>
      <c r="AY329" s="163" t="s">
        <v>151</v>
      </c>
    </row>
    <row r="330" spans="1:65" s="2" customFormat="1" ht="16.5" customHeight="1" x14ac:dyDescent="0.2">
      <c r="A330" s="31"/>
      <c r="B330" s="147"/>
      <c r="C330" s="178" t="s">
        <v>533</v>
      </c>
      <c r="D330" s="178" t="s">
        <v>344</v>
      </c>
      <c r="E330" s="179" t="s">
        <v>534</v>
      </c>
      <c r="F330" s="180" t="s">
        <v>535</v>
      </c>
      <c r="G330" s="181" t="s">
        <v>180</v>
      </c>
      <c r="H330" s="182">
        <v>0.88200000000000001</v>
      </c>
      <c r="I330" s="183"/>
      <c r="J330" s="184">
        <f>ROUND(I330*H330,2)</f>
        <v>0</v>
      </c>
      <c r="K330" s="180" t="s">
        <v>157</v>
      </c>
      <c r="L330" s="185"/>
      <c r="M330" s="186" t="s">
        <v>1</v>
      </c>
      <c r="N330" s="187" t="s">
        <v>44</v>
      </c>
      <c r="O330" s="57"/>
      <c r="P330" s="157">
        <f>O330*H330</f>
        <v>0</v>
      </c>
      <c r="Q330" s="157">
        <v>1</v>
      </c>
      <c r="R330" s="157">
        <f>Q330*H330</f>
        <v>0.88200000000000001</v>
      </c>
      <c r="S330" s="157">
        <v>0</v>
      </c>
      <c r="T330" s="158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59" t="s">
        <v>198</v>
      </c>
      <c r="AT330" s="159" t="s">
        <v>344</v>
      </c>
      <c r="AU330" s="159" t="s">
        <v>89</v>
      </c>
      <c r="AY330" s="16" t="s">
        <v>151</v>
      </c>
      <c r="BE330" s="160">
        <f>IF(N330="základní",J330,0)</f>
        <v>0</v>
      </c>
      <c r="BF330" s="160">
        <f>IF(N330="snížená",J330,0)</f>
        <v>0</v>
      </c>
      <c r="BG330" s="160">
        <f>IF(N330="zákl. přenesená",J330,0)</f>
        <v>0</v>
      </c>
      <c r="BH330" s="160">
        <f>IF(N330="sníž. přenesená",J330,0)</f>
        <v>0</v>
      </c>
      <c r="BI330" s="160">
        <f>IF(N330="nulová",J330,0)</f>
        <v>0</v>
      </c>
      <c r="BJ330" s="16" t="s">
        <v>89</v>
      </c>
      <c r="BK330" s="160">
        <f>ROUND(I330*H330,2)</f>
        <v>0</v>
      </c>
      <c r="BL330" s="16" t="s">
        <v>158</v>
      </c>
      <c r="BM330" s="159" t="s">
        <v>536</v>
      </c>
    </row>
    <row r="331" spans="1:65" s="13" customFormat="1" ht="11.25" x14ac:dyDescent="0.2">
      <c r="B331" s="161"/>
      <c r="D331" s="162" t="s">
        <v>160</v>
      </c>
      <c r="E331" s="163" t="s">
        <v>1</v>
      </c>
      <c r="F331" s="164" t="s">
        <v>537</v>
      </c>
      <c r="H331" s="165">
        <v>0.88200000000000001</v>
      </c>
      <c r="I331" s="166"/>
      <c r="L331" s="161"/>
      <c r="M331" s="167"/>
      <c r="N331" s="168"/>
      <c r="O331" s="168"/>
      <c r="P331" s="168"/>
      <c r="Q331" s="168"/>
      <c r="R331" s="168"/>
      <c r="S331" s="168"/>
      <c r="T331" s="169"/>
      <c r="AT331" s="163" t="s">
        <v>160</v>
      </c>
      <c r="AU331" s="163" t="s">
        <v>89</v>
      </c>
      <c r="AV331" s="13" t="s">
        <v>89</v>
      </c>
      <c r="AW331" s="13" t="s">
        <v>34</v>
      </c>
      <c r="AX331" s="13" t="s">
        <v>83</v>
      </c>
      <c r="AY331" s="163" t="s">
        <v>151</v>
      </c>
    </row>
    <row r="332" spans="1:65" s="2" customFormat="1" ht="21.75" customHeight="1" x14ac:dyDescent="0.2">
      <c r="A332" s="31"/>
      <c r="B332" s="147"/>
      <c r="C332" s="178" t="s">
        <v>538</v>
      </c>
      <c r="D332" s="178" t="s">
        <v>344</v>
      </c>
      <c r="E332" s="179" t="s">
        <v>539</v>
      </c>
      <c r="F332" s="180" t="s">
        <v>540</v>
      </c>
      <c r="G332" s="181" t="s">
        <v>180</v>
      </c>
      <c r="H332" s="182">
        <v>1E-3</v>
      </c>
      <c r="I332" s="183"/>
      <c r="J332" s="184">
        <f>ROUND(I332*H332,2)</f>
        <v>0</v>
      </c>
      <c r="K332" s="180" t="s">
        <v>157</v>
      </c>
      <c r="L332" s="185"/>
      <c r="M332" s="186" t="s">
        <v>1</v>
      </c>
      <c r="N332" s="187" t="s">
        <v>44</v>
      </c>
      <c r="O332" s="57"/>
      <c r="P332" s="157">
        <f>O332*H332</f>
        <v>0</v>
      </c>
      <c r="Q332" s="157">
        <v>1</v>
      </c>
      <c r="R332" s="157">
        <f>Q332*H332</f>
        <v>1E-3</v>
      </c>
      <c r="S332" s="157">
        <v>0</v>
      </c>
      <c r="T332" s="158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9" t="s">
        <v>198</v>
      </c>
      <c r="AT332" s="159" t="s">
        <v>344</v>
      </c>
      <c r="AU332" s="159" t="s">
        <v>89</v>
      </c>
      <c r="AY332" s="16" t="s">
        <v>151</v>
      </c>
      <c r="BE332" s="160">
        <f>IF(N332="základní",J332,0)</f>
        <v>0</v>
      </c>
      <c r="BF332" s="160">
        <f>IF(N332="snížená",J332,0)</f>
        <v>0</v>
      </c>
      <c r="BG332" s="160">
        <f>IF(N332="zákl. přenesená",J332,0)</f>
        <v>0</v>
      </c>
      <c r="BH332" s="160">
        <f>IF(N332="sníž. přenesená",J332,0)</f>
        <v>0</v>
      </c>
      <c r="BI332" s="160">
        <f>IF(N332="nulová",J332,0)</f>
        <v>0</v>
      </c>
      <c r="BJ332" s="16" t="s">
        <v>89</v>
      </c>
      <c r="BK332" s="160">
        <f>ROUND(I332*H332,2)</f>
        <v>0</v>
      </c>
      <c r="BL332" s="16" t="s">
        <v>158</v>
      </c>
      <c r="BM332" s="159" t="s">
        <v>541</v>
      </c>
    </row>
    <row r="333" spans="1:65" s="13" customFormat="1" ht="11.25" x14ac:dyDescent="0.2">
      <c r="B333" s="161"/>
      <c r="D333" s="162" t="s">
        <v>160</v>
      </c>
      <c r="E333" s="163" t="s">
        <v>1</v>
      </c>
      <c r="F333" s="164" t="s">
        <v>542</v>
      </c>
      <c r="H333" s="165">
        <v>1E-3</v>
      </c>
      <c r="I333" s="166"/>
      <c r="L333" s="161"/>
      <c r="M333" s="167"/>
      <c r="N333" s="168"/>
      <c r="O333" s="168"/>
      <c r="P333" s="168"/>
      <c r="Q333" s="168"/>
      <c r="R333" s="168"/>
      <c r="S333" s="168"/>
      <c r="T333" s="169"/>
      <c r="AT333" s="163" t="s">
        <v>160</v>
      </c>
      <c r="AU333" s="163" t="s">
        <v>89</v>
      </c>
      <c r="AV333" s="13" t="s">
        <v>89</v>
      </c>
      <c r="AW333" s="13" t="s">
        <v>34</v>
      </c>
      <c r="AX333" s="13" t="s">
        <v>83</v>
      </c>
      <c r="AY333" s="163" t="s">
        <v>151</v>
      </c>
    </row>
    <row r="334" spans="1:65" s="2" customFormat="1" ht="36" x14ac:dyDescent="0.2">
      <c r="A334" s="31"/>
      <c r="B334" s="147"/>
      <c r="C334" s="148" t="s">
        <v>543</v>
      </c>
      <c r="D334" s="148" t="s">
        <v>153</v>
      </c>
      <c r="E334" s="149" t="s">
        <v>544</v>
      </c>
      <c r="F334" s="150" t="s">
        <v>545</v>
      </c>
      <c r="G334" s="151" t="s">
        <v>246</v>
      </c>
      <c r="H334" s="152">
        <v>8</v>
      </c>
      <c r="I334" s="153"/>
      <c r="J334" s="154">
        <f>ROUND(I334*H334,2)</f>
        <v>0</v>
      </c>
      <c r="K334" s="150" t="s">
        <v>1</v>
      </c>
      <c r="L334" s="32"/>
      <c r="M334" s="155" t="s">
        <v>1</v>
      </c>
      <c r="N334" s="156" t="s">
        <v>44</v>
      </c>
      <c r="O334" s="57"/>
      <c r="P334" s="157">
        <f>O334*H334</f>
        <v>0</v>
      </c>
      <c r="Q334" s="157">
        <v>1.1E-4</v>
      </c>
      <c r="R334" s="157">
        <f>Q334*H334</f>
        <v>8.8000000000000003E-4</v>
      </c>
      <c r="S334" s="157">
        <v>0</v>
      </c>
      <c r="T334" s="158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59" t="s">
        <v>158</v>
      </c>
      <c r="AT334" s="159" t="s">
        <v>153</v>
      </c>
      <c r="AU334" s="159" t="s">
        <v>89</v>
      </c>
      <c r="AY334" s="16" t="s">
        <v>151</v>
      </c>
      <c r="BE334" s="160">
        <f>IF(N334="základní",J334,0)</f>
        <v>0</v>
      </c>
      <c r="BF334" s="160">
        <f>IF(N334="snížená",J334,0)</f>
        <v>0</v>
      </c>
      <c r="BG334" s="160">
        <f>IF(N334="zákl. přenesená",J334,0)</f>
        <v>0</v>
      </c>
      <c r="BH334" s="160">
        <f>IF(N334="sníž. přenesená",J334,0)</f>
        <v>0</v>
      </c>
      <c r="BI334" s="160">
        <f>IF(N334="nulová",J334,0)</f>
        <v>0</v>
      </c>
      <c r="BJ334" s="16" t="s">
        <v>89</v>
      </c>
      <c r="BK334" s="160">
        <f>ROUND(I334*H334,2)</f>
        <v>0</v>
      </c>
      <c r="BL334" s="16" t="s">
        <v>158</v>
      </c>
      <c r="BM334" s="159" t="s">
        <v>546</v>
      </c>
    </row>
    <row r="335" spans="1:65" s="2" customFormat="1" ht="36" x14ac:dyDescent="0.2">
      <c r="A335" s="31"/>
      <c r="B335" s="147"/>
      <c r="C335" s="148" t="s">
        <v>547</v>
      </c>
      <c r="D335" s="148" t="s">
        <v>153</v>
      </c>
      <c r="E335" s="149" t="s">
        <v>548</v>
      </c>
      <c r="F335" s="150" t="s">
        <v>549</v>
      </c>
      <c r="G335" s="151" t="s">
        <v>246</v>
      </c>
      <c r="H335" s="152">
        <v>8</v>
      </c>
      <c r="I335" s="153"/>
      <c r="J335" s="154">
        <f>ROUND(I335*H335,2)</f>
        <v>0</v>
      </c>
      <c r="K335" s="150" t="s">
        <v>1</v>
      </c>
      <c r="L335" s="32"/>
      <c r="M335" s="155" t="s">
        <v>1</v>
      </c>
      <c r="N335" s="156" t="s">
        <v>44</v>
      </c>
      <c r="O335" s="57"/>
      <c r="P335" s="157">
        <f>O335*H335</f>
        <v>0</v>
      </c>
      <c r="Q335" s="157">
        <v>1.6000000000000001E-4</v>
      </c>
      <c r="R335" s="157">
        <f>Q335*H335</f>
        <v>1.2800000000000001E-3</v>
      </c>
      <c r="S335" s="157">
        <v>0</v>
      </c>
      <c r="T335" s="158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59" t="s">
        <v>158</v>
      </c>
      <c r="AT335" s="159" t="s">
        <v>153</v>
      </c>
      <c r="AU335" s="159" t="s">
        <v>89</v>
      </c>
      <c r="AY335" s="16" t="s">
        <v>151</v>
      </c>
      <c r="BE335" s="160">
        <f>IF(N335="základní",J335,0)</f>
        <v>0</v>
      </c>
      <c r="BF335" s="160">
        <f>IF(N335="snížená",J335,0)</f>
        <v>0</v>
      </c>
      <c r="BG335" s="160">
        <f>IF(N335="zákl. přenesená",J335,0)</f>
        <v>0</v>
      </c>
      <c r="BH335" s="160">
        <f>IF(N335="sníž. přenesená",J335,0)</f>
        <v>0</v>
      </c>
      <c r="BI335" s="160">
        <f>IF(N335="nulová",J335,0)</f>
        <v>0</v>
      </c>
      <c r="BJ335" s="16" t="s">
        <v>89</v>
      </c>
      <c r="BK335" s="160">
        <f>ROUND(I335*H335,2)</f>
        <v>0</v>
      </c>
      <c r="BL335" s="16" t="s">
        <v>158</v>
      </c>
      <c r="BM335" s="159" t="s">
        <v>550</v>
      </c>
    </row>
    <row r="336" spans="1:65" s="2" customFormat="1" ht="33" customHeight="1" x14ac:dyDescent="0.2">
      <c r="A336" s="31"/>
      <c r="B336" s="147"/>
      <c r="C336" s="148" t="s">
        <v>551</v>
      </c>
      <c r="D336" s="148" t="s">
        <v>153</v>
      </c>
      <c r="E336" s="149" t="s">
        <v>552</v>
      </c>
      <c r="F336" s="150" t="s">
        <v>553</v>
      </c>
      <c r="G336" s="151" t="s">
        <v>246</v>
      </c>
      <c r="H336" s="152">
        <v>16</v>
      </c>
      <c r="I336" s="153"/>
      <c r="J336" s="154">
        <f>ROUND(I336*H336,2)</f>
        <v>0</v>
      </c>
      <c r="K336" s="150" t="s">
        <v>1</v>
      </c>
      <c r="L336" s="32"/>
      <c r="M336" s="155" t="s">
        <v>1</v>
      </c>
      <c r="N336" s="156" t="s">
        <v>44</v>
      </c>
      <c r="O336" s="57"/>
      <c r="P336" s="157">
        <f>O336*H336</f>
        <v>0</v>
      </c>
      <c r="Q336" s="157">
        <v>2.0000000000000002E-5</v>
      </c>
      <c r="R336" s="157">
        <f>Q336*H336</f>
        <v>3.2000000000000003E-4</v>
      </c>
      <c r="S336" s="157">
        <v>0</v>
      </c>
      <c r="T336" s="158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59" t="s">
        <v>158</v>
      </c>
      <c r="AT336" s="159" t="s">
        <v>153</v>
      </c>
      <c r="AU336" s="159" t="s">
        <v>89</v>
      </c>
      <c r="AY336" s="16" t="s">
        <v>151</v>
      </c>
      <c r="BE336" s="160">
        <f>IF(N336="základní",J336,0)</f>
        <v>0</v>
      </c>
      <c r="BF336" s="160">
        <f>IF(N336="snížená",J336,0)</f>
        <v>0</v>
      </c>
      <c r="BG336" s="160">
        <f>IF(N336="zákl. přenesená",J336,0)</f>
        <v>0</v>
      </c>
      <c r="BH336" s="160">
        <f>IF(N336="sníž. přenesená",J336,0)</f>
        <v>0</v>
      </c>
      <c r="BI336" s="160">
        <f>IF(N336="nulová",J336,0)</f>
        <v>0</v>
      </c>
      <c r="BJ336" s="16" t="s">
        <v>89</v>
      </c>
      <c r="BK336" s="160">
        <f>ROUND(I336*H336,2)</f>
        <v>0</v>
      </c>
      <c r="BL336" s="16" t="s">
        <v>158</v>
      </c>
      <c r="BM336" s="159" t="s">
        <v>554</v>
      </c>
    </row>
    <row r="337" spans="1:65" s="2" customFormat="1" ht="33" customHeight="1" x14ac:dyDescent="0.2">
      <c r="A337" s="31"/>
      <c r="B337" s="147"/>
      <c r="C337" s="148" t="s">
        <v>555</v>
      </c>
      <c r="D337" s="148" t="s">
        <v>153</v>
      </c>
      <c r="E337" s="149" t="s">
        <v>556</v>
      </c>
      <c r="F337" s="150" t="s">
        <v>557</v>
      </c>
      <c r="G337" s="151" t="s">
        <v>246</v>
      </c>
      <c r="H337" s="152">
        <v>16</v>
      </c>
      <c r="I337" s="153"/>
      <c r="J337" s="154">
        <f>ROUND(I337*H337,2)</f>
        <v>0</v>
      </c>
      <c r="K337" s="150" t="s">
        <v>1</v>
      </c>
      <c r="L337" s="32"/>
      <c r="M337" s="155" t="s">
        <v>1</v>
      </c>
      <c r="N337" s="156" t="s">
        <v>44</v>
      </c>
      <c r="O337" s="57"/>
      <c r="P337" s="157">
        <f>O337*H337</f>
        <v>0</v>
      </c>
      <c r="Q337" s="157">
        <v>2.5000000000000001E-4</v>
      </c>
      <c r="R337" s="157">
        <f>Q337*H337</f>
        <v>4.0000000000000001E-3</v>
      </c>
      <c r="S337" s="157">
        <v>0</v>
      </c>
      <c r="T337" s="158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59" t="s">
        <v>158</v>
      </c>
      <c r="AT337" s="159" t="s">
        <v>153</v>
      </c>
      <c r="AU337" s="159" t="s">
        <v>89</v>
      </c>
      <c r="AY337" s="16" t="s">
        <v>151</v>
      </c>
      <c r="BE337" s="160">
        <f>IF(N337="základní",J337,0)</f>
        <v>0</v>
      </c>
      <c r="BF337" s="160">
        <f>IF(N337="snížená",J337,0)</f>
        <v>0</v>
      </c>
      <c r="BG337" s="160">
        <f>IF(N337="zákl. přenesená",J337,0)</f>
        <v>0</v>
      </c>
      <c r="BH337" s="160">
        <f>IF(N337="sníž. přenesená",J337,0)</f>
        <v>0</v>
      </c>
      <c r="BI337" s="160">
        <f>IF(N337="nulová",J337,0)</f>
        <v>0</v>
      </c>
      <c r="BJ337" s="16" t="s">
        <v>89</v>
      </c>
      <c r="BK337" s="160">
        <f>ROUND(I337*H337,2)</f>
        <v>0</v>
      </c>
      <c r="BL337" s="16" t="s">
        <v>158</v>
      </c>
      <c r="BM337" s="159" t="s">
        <v>558</v>
      </c>
    </row>
    <row r="338" spans="1:65" s="2" customFormat="1" ht="21.75" customHeight="1" x14ac:dyDescent="0.2">
      <c r="A338" s="31"/>
      <c r="B338" s="147"/>
      <c r="C338" s="148" t="s">
        <v>559</v>
      </c>
      <c r="D338" s="148" t="s">
        <v>153</v>
      </c>
      <c r="E338" s="149" t="s">
        <v>560</v>
      </c>
      <c r="F338" s="150" t="s">
        <v>561</v>
      </c>
      <c r="G338" s="151" t="s">
        <v>225</v>
      </c>
      <c r="H338" s="152">
        <v>19.361000000000001</v>
      </c>
      <c r="I338" s="153"/>
      <c r="J338" s="154">
        <f>ROUND(I338*H338,2)</f>
        <v>0</v>
      </c>
      <c r="K338" s="150" t="s">
        <v>157</v>
      </c>
      <c r="L338" s="32"/>
      <c r="M338" s="155" t="s">
        <v>1</v>
      </c>
      <c r="N338" s="156" t="s">
        <v>44</v>
      </c>
      <c r="O338" s="57"/>
      <c r="P338" s="157">
        <f>O338*H338</f>
        <v>0</v>
      </c>
      <c r="Q338" s="157">
        <v>0</v>
      </c>
      <c r="R338" s="157">
        <f>Q338*H338</f>
        <v>0</v>
      </c>
      <c r="S338" s="157">
        <v>0.13100000000000001</v>
      </c>
      <c r="T338" s="158">
        <f>S338*H338</f>
        <v>2.5362910000000003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59" t="s">
        <v>158</v>
      </c>
      <c r="AT338" s="159" t="s">
        <v>153</v>
      </c>
      <c r="AU338" s="159" t="s">
        <v>89</v>
      </c>
      <c r="AY338" s="16" t="s">
        <v>151</v>
      </c>
      <c r="BE338" s="160">
        <f>IF(N338="základní",J338,0)</f>
        <v>0</v>
      </c>
      <c r="BF338" s="160">
        <f>IF(N338="snížená",J338,0)</f>
        <v>0</v>
      </c>
      <c r="BG338" s="160">
        <f>IF(N338="zákl. přenesená",J338,0)</f>
        <v>0</v>
      </c>
      <c r="BH338" s="160">
        <f>IF(N338="sníž. přenesená",J338,0)</f>
        <v>0</v>
      </c>
      <c r="BI338" s="160">
        <f>IF(N338="nulová",J338,0)</f>
        <v>0</v>
      </c>
      <c r="BJ338" s="16" t="s">
        <v>89</v>
      </c>
      <c r="BK338" s="160">
        <f>ROUND(I338*H338,2)</f>
        <v>0</v>
      </c>
      <c r="BL338" s="16" t="s">
        <v>158</v>
      </c>
      <c r="BM338" s="159" t="s">
        <v>562</v>
      </c>
    </row>
    <row r="339" spans="1:65" s="13" customFormat="1" ht="22.5" x14ac:dyDescent="0.2">
      <c r="B339" s="161"/>
      <c r="D339" s="162" t="s">
        <v>160</v>
      </c>
      <c r="E339" s="163" t="s">
        <v>1</v>
      </c>
      <c r="F339" s="164" t="s">
        <v>563</v>
      </c>
      <c r="H339" s="165">
        <v>23.681000000000001</v>
      </c>
      <c r="I339" s="166"/>
      <c r="L339" s="161"/>
      <c r="M339" s="167"/>
      <c r="N339" s="168"/>
      <c r="O339" s="168"/>
      <c r="P339" s="168"/>
      <c r="Q339" s="168"/>
      <c r="R339" s="168"/>
      <c r="S339" s="168"/>
      <c r="T339" s="169"/>
      <c r="AT339" s="163" t="s">
        <v>160</v>
      </c>
      <c r="AU339" s="163" t="s">
        <v>89</v>
      </c>
      <c r="AV339" s="13" t="s">
        <v>89</v>
      </c>
      <c r="AW339" s="13" t="s">
        <v>34</v>
      </c>
      <c r="AX339" s="13" t="s">
        <v>78</v>
      </c>
      <c r="AY339" s="163" t="s">
        <v>151</v>
      </c>
    </row>
    <row r="340" spans="1:65" s="13" customFormat="1" ht="11.25" x14ac:dyDescent="0.2">
      <c r="B340" s="161"/>
      <c r="D340" s="162" t="s">
        <v>160</v>
      </c>
      <c r="E340" s="163" t="s">
        <v>1</v>
      </c>
      <c r="F340" s="164" t="s">
        <v>564</v>
      </c>
      <c r="H340" s="165">
        <v>1.76</v>
      </c>
      <c r="I340" s="166"/>
      <c r="L340" s="161"/>
      <c r="M340" s="167"/>
      <c r="N340" s="168"/>
      <c r="O340" s="168"/>
      <c r="P340" s="168"/>
      <c r="Q340" s="168"/>
      <c r="R340" s="168"/>
      <c r="S340" s="168"/>
      <c r="T340" s="169"/>
      <c r="AT340" s="163" t="s">
        <v>160</v>
      </c>
      <c r="AU340" s="163" t="s">
        <v>89</v>
      </c>
      <c r="AV340" s="13" t="s">
        <v>89</v>
      </c>
      <c r="AW340" s="13" t="s">
        <v>34</v>
      </c>
      <c r="AX340" s="13" t="s">
        <v>78</v>
      </c>
      <c r="AY340" s="163" t="s">
        <v>151</v>
      </c>
    </row>
    <row r="341" spans="1:65" s="13" customFormat="1" ht="11.25" x14ac:dyDescent="0.2">
      <c r="B341" s="161"/>
      <c r="D341" s="162" t="s">
        <v>160</v>
      </c>
      <c r="E341" s="163" t="s">
        <v>1</v>
      </c>
      <c r="F341" s="164" t="s">
        <v>565</v>
      </c>
      <c r="H341" s="165">
        <v>1.8</v>
      </c>
      <c r="I341" s="166"/>
      <c r="L341" s="161"/>
      <c r="M341" s="167"/>
      <c r="N341" s="168"/>
      <c r="O341" s="168"/>
      <c r="P341" s="168"/>
      <c r="Q341" s="168"/>
      <c r="R341" s="168"/>
      <c r="S341" s="168"/>
      <c r="T341" s="169"/>
      <c r="AT341" s="163" t="s">
        <v>160</v>
      </c>
      <c r="AU341" s="163" t="s">
        <v>89</v>
      </c>
      <c r="AV341" s="13" t="s">
        <v>89</v>
      </c>
      <c r="AW341" s="13" t="s">
        <v>34</v>
      </c>
      <c r="AX341" s="13" t="s">
        <v>78</v>
      </c>
      <c r="AY341" s="163" t="s">
        <v>151</v>
      </c>
    </row>
    <row r="342" spans="1:65" s="13" customFormat="1" ht="11.25" x14ac:dyDescent="0.2">
      <c r="B342" s="161"/>
      <c r="D342" s="162" t="s">
        <v>160</v>
      </c>
      <c r="E342" s="163" t="s">
        <v>1</v>
      </c>
      <c r="F342" s="164" t="s">
        <v>566</v>
      </c>
      <c r="H342" s="165">
        <v>-7.88</v>
      </c>
      <c r="I342" s="166"/>
      <c r="L342" s="161"/>
      <c r="M342" s="167"/>
      <c r="N342" s="168"/>
      <c r="O342" s="168"/>
      <c r="P342" s="168"/>
      <c r="Q342" s="168"/>
      <c r="R342" s="168"/>
      <c r="S342" s="168"/>
      <c r="T342" s="169"/>
      <c r="AT342" s="163" t="s">
        <v>160</v>
      </c>
      <c r="AU342" s="163" t="s">
        <v>89</v>
      </c>
      <c r="AV342" s="13" t="s">
        <v>89</v>
      </c>
      <c r="AW342" s="13" t="s">
        <v>34</v>
      </c>
      <c r="AX342" s="13" t="s">
        <v>78</v>
      </c>
      <c r="AY342" s="163" t="s">
        <v>151</v>
      </c>
    </row>
    <row r="343" spans="1:65" s="14" customFormat="1" ht="11.25" x14ac:dyDescent="0.2">
      <c r="B343" s="170"/>
      <c r="D343" s="162" t="s">
        <v>160</v>
      </c>
      <c r="E343" s="171" t="s">
        <v>1</v>
      </c>
      <c r="F343" s="172" t="s">
        <v>163</v>
      </c>
      <c r="H343" s="173">
        <v>19.361000000000001</v>
      </c>
      <c r="I343" s="174"/>
      <c r="L343" s="170"/>
      <c r="M343" s="175"/>
      <c r="N343" s="176"/>
      <c r="O343" s="176"/>
      <c r="P343" s="176"/>
      <c r="Q343" s="176"/>
      <c r="R343" s="176"/>
      <c r="S343" s="176"/>
      <c r="T343" s="177"/>
      <c r="AT343" s="171" t="s">
        <v>160</v>
      </c>
      <c r="AU343" s="171" t="s">
        <v>89</v>
      </c>
      <c r="AV343" s="14" t="s">
        <v>158</v>
      </c>
      <c r="AW343" s="14" t="s">
        <v>34</v>
      </c>
      <c r="AX343" s="14" t="s">
        <v>83</v>
      </c>
      <c r="AY343" s="171" t="s">
        <v>151</v>
      </c>
    </row>
    <row r="344" spans="1:65" s="2" customFormat="1" ht="21.75" customHeight="1" x14ac:dyDescent="0.2">
      <c r="A344" s="31"/>
      <c r="B344" s="147"/>
      <c r="C344" s="148" t="s">
        <v>567</v>
      </c>
      <c r="D344" s="148" t="s">
        <v>153</v>
      </c>
      <c r="E344" s="149" t="s">
        <v>568</v>
      </c>
      <c r="F344" s="150" t="s">
        <v>569</v>
      </c>
      <c r="G344" s="151" t="s">
        <v>225</v>
      </c>
      <c r="H344" s="152">
        <v>77.908000000000001</v>
      </c>
      <c r="I344" s="153"/>
      <c r="J344" s="154">
        <f>ROUND(I344*H344,2)</f>
        <v>0</v>
      </c>
      <c r="K344" s="150" t="s">
        <v>157</v>
      </c>
      <c r="L344" s="32"/>
      <c r="M344" s="155" t="s">
        <v>1</v>
      </c>
      <c r="N344" s="156" t="s">
        <v>44</v>
      </c>
      <c r="O344" s="57"/>
      <c r="P344" s="157">
        <f>O344*H344</f>
        <v>0</v>
      </c>
      <c r="Q344" s="157">
        <v>0</v>
      </c>
      <c r="R344" s="157">
        <f>Q344*H344</f>
        <v>0</v>
      </c>
      <c r="S344" s="157">
        <v>0.26100000000000001</v>
      </c>
      <c r="T344" s="158">
        <f>S344*H344</f>
        <v>20.333988000000002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59" t="s">
        <v>158</v>
      </c>
      <c r="AT344" s="159" t="s">
        <v>153</v>
      </c>
      <c r="AU344" s="159" t="s">
        <v>89</v>
      </c>
      <c r="AY344" s="16" t="s">
        <v>151</v>
      </c>
      <c r="BE344" s="160">
        <f>IF(N344="základní",J344,0)</f>
        <v>0</v>
      </c>
      <c r="BF344" s="160">
        <f>IF(N344="snížená",J344,0)</f>
        <v>0</v>
      </c>
      <c r="BG344" s="160">
        <f>IF(N344="zákl. přenesená",J344,0)</f>
        <v>0</v>
      </c>
      <c r="BH344" s="160">
        <f>IF(N344="sníž. přenesená",J344,0)</f>
        <v>0</v>
      </c>
      <c r="BI344" s="160">
        <f>IF(N344="nulová",J344,0)</f>
        <v>0</v>
      </c>
      <c r="BJ344" s="16" t="s">
        <v>89</v>
      </c>
      <c r="BK344" s="160">
        <f>ROUND(I344*H344,2)</f>
        <v>0</v>
      </c>
      <c r="BL344" s="16" t="s">
        <v>158</v>
      </c>
      <c r="BM344" s="159" t="s">
        <v>570</v>
      </c>
    </row>
    <row r="345" spans="1:65" s="13" customFormat="1" ht="22.5" x14ac:dyDescent="0.2">
      <c r="B345" s="161"/>
      <c r="D345" s="162" t="s">
        <v>160</v>
      </c>
      <c r="E345" s="163" t="s">
        <v>1</v>
      </c>
      <c r="F345" s="164" t="s">
        <v>571</v>
      </c>
      <c r="H345" s="165">
        <v>84.212000000000003</v>
      </c>
      <c r="I345" s="166"/>
      <c r="L345" s="161"/>
      <c r="M345" s="167"/>
      <c r="N345" s="168"/>
      <c r="O345" s="168"/>
      <c r="P345" s="168"/>
      <c r="Q345" s="168"/>
      <c r="R345" s="168"/>
      <c r="S345" s="168"/>
      <c r="T345" s="169"/>
      <c r="AT345" s="163" t="s">
        <v>160</v>
      </c>
      <c r="AU345" s="163" t="s">
        <v>89</v>
      </c>
      <c r="AV345" s="13" t="s">
        <v>89</v>
      </c>
      <c r="AW345" s="13" t="s">
        <v>34</v>
      </c>
      <c r="AX345" s="13" t="s">
        <v>78</v>
      </c>
      <c r="AY345" s="163" t="s">
        <v>151</v>
      </c>
    </row>
    <row r="346" spans="1:65" s="13" customFormat="1" ht="11.25" x14ac:dyDescent="0.2">
      <c r="B346" s="161"/>
      <c r="D346" s="162" t="s">
        <v>160</v>
      </c>
      <c r="E346" s="163" t="s">
        <v>1</v>
      </c>
      <c r="F346" s="164" t="s">
        <v>572</v>
      </c>
      <c r="H346" s="165">
        <v>-6.3040000000000003</v>
      </c>
      <c r="I346" s="166"/>
      <c r="L346" s="161"/>
      <c r="M346" s="167"/>
      <c r="N346" s="168"/>
      <c r="O346" s="168"/>
      <c r="P346" s="168"/>
      <c r="Q346" s="168"/>
      <c r="R346" s="168"/>
      <c r="S346" s="168"/>
      <c r="T346" s="169"/>
      <c r="AT346" s="163" t="s">
        <v>160</v>
      </c>
      <c r="AU346" s="163" t="s">
        <v>89</v>
      </c>
      <c r="AV346" s="13" t="s">
        <v>89</v>
      </c>
      <c r="AW346" s="13" t="s">
        <v>34</v>
      </c>
      <c r="AX346" s="13" t="s">
        <v>78</v>
      </c>
      <c r="AY346" s="163" t="s">
        <v>151</v>
      </c>
    </row>
    <row r="347" spans="1:65" s="14" customFormat="1" ht="11.25" x14ac:dyDescent="0.2">
      <c r="B347" s="170"/>
      <c r="D347" s="162" t="s">
        <v>160</v>
      </c>
      <c r="E347" s="171" t="s">
        <v>1</v>
      </c>
      <c r="F347" s="172" t="s">
        <v>163</v>
      </c>
      <c r="H347" s="173">
        <v>77.908000000000001</v>
      </c>
      <c r="I347" s="174"/>
      <c r="L347" s="170"/>
      <c r="M347" s="175"/>
      <c r="N347" s="176"/>
      <c r="O347" s="176"/>
      <c r="P347" s="176"/>
      <c r="Q347" s="176"/>
      <c r="R347" s="176"/>
      <c r="S347" s="176"/>
      <c r="T347" s="177"/>
      <c r="AT347" s="171" t="s">
        <v>160</v>
      </c>
      <c r="AU347" s="171" t="s">
        <v>89</v>
      </c>
      <c r="AV347" s="14" t="s">
        <v>158</v>
      </c>
      <c r="AW347" s="14" t="s">
        <v>34</v>
      </c>
      <c r="AX347" s="14" t="s">
        <v>83</v>
      </c>
      <c r="AY347" s="171" t="s">
        <v>151</v>
      </c>
    </row>
    <row r="348" spans="1:65" s="2" customFormat="1" ht="24" x14ac:dyDescent="0.2">
      <c r="A348" s="31"/>
      <c r="B348" s="147"/>
      <c r="C348" s="148" t="s">
        <v>573</v>
      </c>
      <c r="D348" s="148" t="s">
        <v>153</v>
      </c>
      <c r="E348" s="149" t="s">
        <v>574</v>
      </c>
      <c r="F348" s="150" t="s">
        <v>575</v>
      </c>
      <c r="G348" s="151" t="s">
        <v>156</v>
      </c>
      <c r="H348" s="152">
        <v>17.305</v>
      </c>
      <c r="I348" s="153"/>
      <c r="J348" s="154">
        <f>ROUND(I348*H348,2)</f>
        <v>0</v>
      </c>
      <c r="K348" s="150" t="s">
        <v>157</v>
      </c>
      <c r="L348" s="32"/>
      <c r="M348" s="155" t="s">
        <v>1</v>
      </c>
      <c r="N348" s="156" t="s">
        <v>44</v>
      </c>
      <c r="O348" s="57"/>
      <c r="P348" s="157">
        <f>O348*H348</f>
        <v>0</v>
      </c>
      <c r="Q348" s="157">
        <v>0</v>
      </c>
      <c r="R348" s="157">
        <f>Q348*H348</f>
        <v>0</v>
      </c>
      <c r="S348" s="157">
        <v>1.8</v>
      </c>
      <c r="T348" s="158">
        <f>S348*H348</f>
        <v>31.149000000000001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59" t="s">
        <v>158</v>
      </c>
      <c r="AT348" s="159" t="s">
        <v>153</v>
      </c>
      <c r="AU348" s="159" t="s">
        <v>89</v>
      </c>
      <c r="AY348" s="16" t="s">
        <v>151</v>
      </c>
      <c r="BE348" s="160">
        <f>IF(N348="základní",J348,0)</f>
        <v>0</v>
      </c>
      <c r="BF348" s="160">
        <f>IF(N348="snížená",J348,0)</f>
        <v>0</v>
      </c>
      <c r="BG348" s="160">
        <f>IF(N348="zákl. přenesená",J348,0)</f>
        <v>0</v>
      </c>
      <c r="BH348" s="160">
        <f>IF(N348="sníž. přenesená",J348,0)</f>
        <v>0</v>
      </c>
      <c r="BI348" s="160">
        <f>IF(N348="nulová",J348,0)</f>
        <v>0</v>
      </c>
      <c r="BJ348" s="16" t="s">
        <v>89</v>
      </c>
      <c r="BK348" s="160">
        <f>ROUND(I348*H348,2)</f>
        <v>0</v>
      </c>
      <c r="BL348" s="16" t="s">
        <v>158</v>
      </c>
      <c r="BM348" s="159" t="s">
        <v>576</v>
      </c>
    </row>
    <row r="349" spans="1:65" s="13" customFormat="1" ht="22.5" x14ac:dyDescent="0.2">
      <c r="B349" s="161"/>
      <c r="D349" s="162" t="s">
        <v>160</v>
      </c>
      <c r="E349" s="163" t="s">
        <v>1</v>
      </c>
      <c r="F349" s="164" t="s">
        <v>577</v>
      </c>
      <c r="H349" s="165">
        <v>17.305</v>
      </c>
      <c r="I349" s="166"/>
      <c r="L349" s="161"/>
      <c r="M349" s="167"/>
      <c r="N349" s="168"/>
      <c r="O349" s="168"/>
      <c r="P349" s="168"/>
      <c r="Q349" s="168"/>
      <c r="R349" s="168"/>
      <c r="S349" s="168"/>
      <c r="T349" s="169"/>
      <c r="AT349" s="163" t="s">
        <v>160</v>
      </c>
      <c r="AU349" s="163" t="s">
        <v>89</v>
      </c>
      <c r="AV349" s="13" t="s">
        <v>89</v>
      </c>
      <c r="AW349" s="13" t="s">
        <v>34</v>
      </c>
      <c r="AX349" s="13" t="s">
        <v>83</v>
      </c>
      <c r="AY349" s="163" t="s">
        <v>151</v>
      </c>
    </row>
    <row r="350" spans="1:65" s="2" customFormat="1" ht="21.75" customHeight="1" x14ac:dyDescent="0.2">
      <c r="A350" s="31"/>
      <c r="B350" s="147"/>
      <c r="C350" s="148" t="s">
        <v>578</v>
      </c>
      <c r="D350" s="148" t="s">
        <v>153</v>
      </c>
      <c r="E350" s="149" t="s">
        <v>579</v>
      </c>
      <c r="F350" s="150" t="s">
        <v>580</v>
      </c>
      <c r="G350" s="151" t="s">
        <v>225</v>
      </c>
      <c r="H350" s="152">
        <v>2.04</v>
      </c>
      <c r="I350" s="153"/>
      <c r="J350" s="154">
        <f>ROUND(I350*H350,2)</f>
        <v>0</v>
      </c>
      <c r="K350" s="150" t="s">
        <v>157</v>
      </c>
      <c r="L350" s="32"/>
      <c r="M350" s="155" t="s">
        <v>1</v>
      </c>
      <c r="N350" s="156" t="s">
        <v>44</v>
      </c>
      <c r="O350" s="57"/>
      <c r="P350" s="157">
        <f>O350*H350</f>
        <v>0</v>
      </c>
      <c r="Q350" s="157">
        <v>0</v>
      </c>
      <c r="R350" s="157">
        <f>Q350*H350</f>
        <v>0</v>
      </c>
      <c r="S350" s="157">
        <v>8.2000000000000003E-2</v>
      </c>
      <c r="T350" s="158">
        <f>S350*H350</f>
        <v>0.16728000000000001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59" t="s">
        <v>158</v>
      </c>
      <c r="AT350" s="159" t="s">
        <v>153</v>
      </c>
      <c r="AU350" s="159" t="s">
        <v>89</v>
      </c>
      <c r="AY350" s="16" t="s">
        <v>151</v>
      </c>
      <c r="BE350" s="160">
        <f>IF(N350="základní",J350,0)</f>
        <v>0</v>
      </c>
      <c r="BF350" s="160">
        <f>IF(N350="snížená",J350,0)</f>
        <v>0</v>
      </c>
      <c r="BG350" s="160">
        <f>IF(N350="zákl. přenesená",J350,0)</f>
        <v>0</v>
      </c>
      <c r="BH350" s="160">
        <f>IF(N350="sníž. přenesená",J350,0)</f>
        <v>0</v>
      </c>
      <c r="BI350" s="160">
        <f>IF(N350="nulová",J350,0)</f>
        <v>0</v>
      </c>
      <c r="BJ350" s="16" t="s">
        <v>89</v>
      </c>
      <c r="BK350" s="160">
        <f>ROUND(I350*H350,2)</f>
        <v>0</v>
      </c>
      <c r="BL350" s="16" t="s">
        <v>158</v>
      </c>
      <c r="BM350" s="159" t="s">
        <v>581</v>
      </c>
    </row>
    <row r="351" spans="1:65" s="13" customFormat="1" ht="11.25" x14ac:dyDescent="0.2">
      <c r="B351" s="161"/>
      <c r="D351" s="162" t="s">
        <v>160</v>
      </c>
      <c r="E351" s="163" t="s">
        <v>1</v>
      </c>
      <c r="F351" s="164" t="s">
        <v>582</v>
      </c>
      <c r="H351" s="165">
        <v>2.04</v>
      </c>
      <c r="I351" s="166"/>
      <c r="L351" s="161"/>
      <c r="M351" s="167"/>
      <c r="N351" s="168"/>
      <c r="O351" s="168"/>
      <c r="P351" s="168"/>
      <c r="Q351" s="168"/>
      <c r="R351" s="168"/>
      <c r="S351" s="168"/>
      <c r="T351" s="169"/>
      <c r="AT351" s="163" t="s">
        <v>160</v>
      </c>
      <c r="AU351" s="163" t="s">
        <v>89</v>
      </c>
      <c r="AV351" s="13" t="s">
        <v>89</v>
      </c>
      <c r="AW351" s="13" t="s">
        <v>34</v>
      </c>
      <c r="AX351" s="13" t="s">
        <v>83</v>
      </c>
      <c r="AY351" s="163" t="s">
        <v>151</v>
      </c>
    </row>
    <row r="352" spans="1:65" s="2" customFormat="1" ht="24" x14ac:dyDescent="0.2">
      <c r="A352" s="31"/>
      <c r="B352" s="147"/>
      <c r="C352" s="148" t="s">
        <v>583</v>
      </c>
      <c r="D352" s="148" t="s">
        <v>153</v>
      </c>
      <c r="E352" s="149" t="s">
        <v>584</v>
      </c>
      <c r="F352" s="150" t="s">
        <v>585</v>
      </c>
      <c r="G352" s="151" t="s">
        <v>306</v>
      </c>
      <c r="H352" s="152">
        <v>26.4</v>
      </c>
      <c r="I352" s="153"/>
      <c r="J352" s="154">
        <f>ROUND(I352*H352,2)</f>
        <v>0</v>
      </c>
      <c r="K352" s="150" t="s">
        <v>157</v>
      </c>
      <c r="L352" s="32"/>
      <c r="M352" s="155" t="s">
        <v>1</v>
      </c>
      <c r="N352" s="156" t="s">
        <v>44</v>
      </c>
      <c r="O352" s="57"/>
      <c r="P352" s="157">
        <f>O352*H352</f>
        <v>0</v>
      </c>
      <c r="Q352" s="157">
        <v>0</v>
      </c>
      <c r="R352" s="157">
        <f>Q352*H352</f>
        <v>0</v>
      </c>
      <c r="S352" s="157">
        <v>0.37</v>
      </c>
      <c r="T352" s="158">
        <f>S352*H352</f>
        <v>9.7679999999999989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59" t="s">
        <v>158</v>
      </c>
      <c r="AT352" s="159" t="s">
        <v>153</v>
      </c>
      <c r="AU352" s="159" t="s">
        <v>89</v>
      </c>
      <c r="AY352" s="16" t="s">
        <v>151</v>
      </c>
      <c r="BE352" s="160">
        <f>IF(N352="základní",J352,0)</f>
        <v>0</v>
      </c>
      <c r="BF352" s="160">
        <f>IF(N352="snížená",J352,0)</f>
        <v>0</v>
      </c>
      <c r="BG352" s="160">
        <f>IF(N352="zákl. přenesená",J352,0)</f>
        <v>0</v>
      </c>
      <c r="BH352" s="160">
        <f>IF(N352="sníž. přenesená",J352,0)</f>
        <v>0</v>
      </c>
      <c r="BI352" s="160">
        <f>IF(N352="nulová",J352,0)</f>
        <v>0</v>
      </c>
      <c r="BJ352" s="16" t="s">
        <v>89</v>
      </c>
      <c r="BK352" s="160">
        <f>ROUND(I352*H352,2)</f>
        <v>0</v>
      </c>
      <c r="BL352" s="16" t="s">
        <v>158</v>
      </c>
      <c r="BM352" s="159" t="s">
        <v>586</v>
      </c>
    </row>
    <row r="353" spans="1:65" s="13" customFormat="1" ht="11.25" x14ac:dyDescent="0.2">
      <c r="B353" s="161"/>
      <c r="D353" s="162" t="s">
        <v>160</v>
      </c>
      <c r="E353" s="163" t="s">
        <v>1</v>
      </c>
      <c r="F353" s="164" t="s">
        <v>587</v>
      </c>
      <c r="H353" s="165">
        <v>26.4</v>
      </c>
      <c r="I353" s="166"/>
      <c r="L353" s="161"/>
      <c r="M353" s="167"/>
      <c r="N353" s="168"/>
      <c r="O353" s="168"/>
      <c r="P353" s="168"/>
      <c r="Q353" s="168"/>
      <c r="R353" s="168"/>
      <c r="S353" s="168"/>
      <c r="T353" s="169"/>
      <c r="AT353" s="163" t="s">
        <v>160</v>
      </c>
      <c r="AU353" s="163" t="s">
        <v>89</v>
      </c>
      <c r="AV353" s="13" t="s">
        <v>89</v>
      </c>
      <c r="AW353" s="13" t="s">
        <v>34</v>
      </c>
      <c r="AX353" s="13" t="s">
        <v>83</v>
      </c>
      <c r="AY353" s="163" t="s">
        <v>151</v>
      </c>
    </row>
    <row r="354" spans="1:65" s="2" customFormat="1" ht="36" x14ac:dyDescent="0.2">
      <c r="A354" s="31"/>
      <c r="B354" s="147"/>
      <c r="C354" s="148" t="s">
        <v>588</v>
      </c>
      <c r="D354" s="148" t="s">
        <v>153</v>
      </c>
      <c r="E354" s="149" t="s">
        <v>589</v>
      </c>
      <c r="F354" s="150" t="s">
        <v>590</v>
      </c>
      <c r="G354" s="151" t="s">
        <v>156</v>
      </c>
      <c r="H354" s="152">
        <v>29.28</v>
      </c>
      <c r="I354" s="153"/>
      <c r="J354" s="154">
        <f>ROUND(I354*H354,2)</f>
        <v>0</v>
      </c>
      <c r="K354" s="150" t="s">
        <v>157</v>
      </c>
      <c r="L354" s="32"/>
      <c r="M354" s="155" t="s">
        <v>1</v>
      </c>
      <c r="N354" s="156" t="s">
        <v>44</v>
      </c>
      <c r="O354" s="57"/>
      <c r="P354" s="157">
        <f>O354*H354</f>
        <v>0</v>
      </c>
      <c r="Q354" s="157">
        <v>0</v>
      </c>
      <c r="R354" s="157">
        <f>Q354*H354</f>
        <v>0</v>
      </c>
      <c r="S354" s="157">
        <v>2.2000000000000002</v>
      </c>
      <c r="T354" s="158">
        <f>S354*H354</f>
        <v>64.416000000000011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59" t="s">
        <v>158</v>
      </c>
      <c r="AT354" s="159" t="s">
        <v>153</v>
      </c>
      <c r="AU354" s="159" t="s">
        <v>89</v>
      </c>
      <c r="AY354" s="16" t="s">
        <v>151</v>
      </c>
      <c r="BE354" s="160">
        <f>IF(N354="základní",J354,0)</f>
        <v>0</v>
      </c>
      <c r="BF354" s="160">
        <f>IF(N354="snížená",J354,0)</f>
        <v>0</v>
      </c>
      <c r="BG354" s="160">
        <f>IF(N354="zákl. přenesená",J354,0)</f>
        <v>0</v>
      </c>
      <c r="BH354" s="160">
        <f>IF(N354="sníž. přenesená",J354,0)</f>
        <v>0</v>
      </c>
      <c r="BI354" s="160">
        <f>IF(N354="nulová",J354,0)</f>
        <v>0</v>
      </c>
      <c r="BJ354" s="16" t="s">
        <v>89</v>
      </c>
      <c r="BK354" s="160">
        <f>ROUND(I354*H354,2)</f>
        <v>0</v>
      </c>
      <c r="BL354" s="16" t="s">
        <v>158</v>
      </c>
      <c r="BM354" s="159" t="s">
        <v>591</v>
      </c>
    </row>
    <row r="355" spans="1:65" s="13" customFormat="1" ht="11.25" x14ac:dyDescent="0.2">
      <c r="B355" s="161"/>
      <c r="D355" s="162" t="s">
        <v>160</v>
      </c>
      <c r="E355" s="163" t="s">
        <v>1</v>
      </c>
      <c r="F355" s="164" t="s">
        <v>592</v>
      </c>
      <c r="H355" s="165">
        <v>29.28</v>
      </c>
      <c r="I355" s="166"/>
      <c r="L355" s="161"/>
      <c r="M355" s="167"/>
      <c r="N355" s="168"/>
      <c r="O355" s="168"/>
      <c r="P355" s="168"/>
      <c r="Q355" s="168"/>
      <c r="R355" s="168"/>
      <c r="S355" s="168"/>
      <c r="T355" s="169"/>
      <c r="AT355" s="163" t="s">
        <v>160</v>
      </c>
      <c r="AU355" s="163" t="s">
        <v>89</v>
      </c>
      <c r="AV355" s="13" t="s">
        <v>89</v>
      </c>
      <c r="AW355" s="13" t="s">
        <v>34</v>
      </c>
      <c r="AX355" s="13" t="s">
        <v>83</v>
      </c>
      <c r="AY355" s="163" t="s">
        <v>151</v>
      </c>
    </row>
    <row r="356" spans="1:65" s="2" customFormat="1" ht="36" x14ac:dyDescent="0.2">
      <c r="A356" s="31"/>
      <c r="B356" s="147"/>
      <c r="C356" s="148" t="s">
        <v>593</v>
      </c>
      <c r="D356" s="148" t="s">
        <v>153</v>
      </c>
      <c r="E356" s="149" t="s">
        <v>594</v>
      </c>
      <c r="F356" s="150" t="s">
        <v>595</v>
      </c>
      <c r="G356" s="151" t="s">
        <v>156</v>
      </c>
      <c r="H356" s="152">
        <v>0.34</v>
      </c>
      <c r="I356" s="153"/>
      <c r="J356" s="154">
        <f>ROUND(I356*H356,2)</f>
        <v>0</v>
      </c>
      <c r="K356" s="150" t="s">
        <v>157</v>
      </c>
      <c r="L356" s="32"/>
      <c r="M356" s="155" t="s">
        <v>1</v>
      </c>
      <c r="N356" s="156" t="s">
        <v>44</v>
      </c>
      <c r="O356" s="57"/>
      <c r="P356" s="157">
        <f>O356*H356</f>
        <v>0</v>
      </c>
      <c r="Q356" s="157">
        <v>0</v>
      </c>
      <c r="R356" s="157">
        <f>Q356*H356</f>
        <v>0</v>
      </c>
      <c r="S356" s="157">
        <v>2.2000000000000002</v>
      </c>
      <c r="T356" s="158">
        <f>S356*H356</f>
        <v>0.74800000000000011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59" t="s">
        <v>158</v>
      </c>
      <c r="AT356" s="159" t="s">
        <v>153</v>
      </c>
      <c r="AU356" s="159" t="s">
        <v>89</v>
      </c>
      <c r="AY356" s="16" t="s">
        <v>151</v>
      </c>
      <c r="BE356" s="160">
        <f>IF(N356="základní",J356,0)</f>
        <v>0</v>
      </c>
      <c r="BF356" s="160">
        <f>IF(N356="snížená",J356,0)</f>
        <v>0</v>
      </c>
      <c r="BG356" s="160">
        <f>IF(N356="zákl. přenesená",J356,0)</f>
        <v>0</v>
      </c>
      <c r="BH356" s="160">
        <f>IF(N356="sníž. přenesená",J356,0)</f>
        <v>0</v>
      </c>
      <c r="BI356" s="160">
        <f>IF(N356="nulová",J356,0)</f>
        <v>0</v>
      </c>
      <c r="BJ356" s="16" t="s">
        <v>89</v>
      </c>
      <c r="BK356" s="160">
        <f>ROUND(I356*H356,2)</f>
        <v>0</v>
      </c>
      <c r="BL356" s="16" t="s">
        <v>158</v>
      </c>
      <c r="BM356" s="159" t="s">
        <v>596</v>
      </c>
    </row>
    <row r="357" spans="1:65" s="13" customFormat="1" ht="11.25" x14ac:dyDescent="0.2">
      <c r="B357" s="161"/>
      <c r="D357" s="162" t="s">
        <v>160</v>
      </c>
      <c r="E357" s="163" t="s">
        <v>1</v>
      </c>
      <c r="F357" s="164" t="s">
        <v>597</v>
      </c>
      <c r="H357" s="165">
        <v>0.34</v>
      </c>
      <c r="I357" s="166"/>
      <c r="L357" s="161"/>
      <c r="M357" s="167"/>
      <c r="N357" s="168"/>
      <c r="O357" s="168"/>
      <c r="P357" s="168"/>
      <c r="Q357" s="168"/>
      <c r="R357" s="168"/>
      <c r="S357" s="168"/>
      <c r="T357" s="169"/>
      <c r="AT357" s="163" t="s">
        <v>160</v>
      </c>
      <c r="AU357" s="163" t="s">
        <v>89</v>
      </c>
      <c r="AV357" s="13" t="s">
        <v>89</v>
      </c>
      <c r="AW357" s="13" t="s">
        <v>34</v>
      </c>
      <c r="AX357" s="13" t="s">
        <v>83</v>
      </c>
      <c r="AY357" s="163" t="s">
        <v>151</v>
      </c>
    </row>
    <row r="358" spans="1:65" s="2" customFormat="1" ht="24" x14ac:dyDescent="0.2">
      <c r="A358" s="31"/>
      <c r="B358" s="147"/>
      <c r="C358" s="148" t="s">
        <v>598</v>
      </c>
      <c r="D358" s="148" t="s">
        <v>153</v>
      </c>
      <c r="E358" s="149" t="s">
        <v>599</v>
      </c>
      <c r="F358" s="150" t="s">
        <v>600</v>
      </c>
      <c r="G358" s="151" t="s">
        <v>225</v>
      </c>
      <c r="H358" s="152">
        <v>51</v>
      </c>
      <c r="I358" s="153"/>
      <c r="J358" s="154">
        <f>ROUND(I358*H358,2)</f>
        <v>0</v>
      </c>
      <c r="K358" s="150" t="s">
        <v>157</v>
      </c>
      <c r="L358" s="32"/>
      <c r="M358" s="155" t="s">
        <v>1</v>
      </c>
      <c r="N358" s="156" t="s">
        <v>44</v>
      </c>
      <c r="O358" s="57"/>
      <c r="P358" s="157">
        <f>O358*H358</f>
        <v>0</v>
      </c>
      <c r="Q358" s="157">
        <v>0</v>
      </c>
      <c r="R358" s="157">
        <f>Q358*H358</f>
        <v>0</v>
      </c>
      <c r="S358" s="157">
        <v>3.5000000000000003E-2</v>
      </c>
      <c r="T358" s="158">
        <f>S358*H358</f>
        <v>1.7850000000000001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59" t="s">
        <v>158</v>
      </c>
      <c r="AT358" s="159" t="s">
        <v>153</v>
      </c>
      <c r="AU358" s="159" t="s">
        <v>89</v>
      </c>
      <c r="AY358" s="16" t="s">
        <v>151</v>
      </c>
      <c r="BE358" s="160">
        <f>IF(N358="základní",J358,0)</f>
        <v>0</v>
      </c>
      <c r="BF358" s="160">
        <f>IF(N358="snížená",J358,0)</f>
        <v>0</v>
      </c>
      <c r="BG358" s="160">
        <f>IF(N358="zákl. přenesená",J358,0)</f>
        <v>0</v>
      </c>
      <c r="BH358" s="160">
        <f>IF(N358="sníž. přenesená",J358,0)</f>
        <v>0</v>
      </c>
      <c r="BI358" s="160">
        <f>IF(N358="nulová",J358,0)</f>
        <v>0</v>
      </c>
      <c r="BJ358" s="16" t="s">
        <v>89</v>
      </c>
      <c r="BK358" s="160">
        <f>ROUND(I358*H358,2)</f>
        <v>0</v>
      </c>
      <c r="BL358" s="16" t="s">
        <v>158</v>
      </c>
      <c r="BM358" s="159" t="s">
        <v>601</v>
      </c>
    </row>
    <row r="359" spans="1:65" s="13" customFormat="1" ht="11.25" x14ac:dyDescent="0.2">
      <c r="B359" s="161"/>
      <c r="D359" s="162" t="s">
        <v>160</v>
      </c>
      <c r="E359" s="163" t="s">
        <v>1</v>
      </c>
      <c r="F359" s="164" t="s">
        <v>602</v>
      </c>
      <c r="H359" s="165">
        <v>51</v>
      </c>
      <c r="I359" s="166"/>
      <c r="L359" s="161"/>
      <c r="M359" s="167"/>
      <c r="N359" s="168"/>
      <c r="O359" s="168"/>
      <c r="P359" s="168"/>
      <c r="Q359" s="168"/>
      <c r="R359" s="168"/>
      <c r="S359" s="168"/>
      <c r="T359" s="169"/>
      <c r="AT359" s="163" t="s">
        <v>160</v>
      </c>
      <c r="AU359" s="163" t="s">
        <v>89</v>
      </c>
      <c r="AV359" s="13" t="s">
        <v>89</v>
      </c>
      <c r="AW359" s="13" t="s">
        <v>34</v>
      </c>
      <c r="AX359" s="13" t="s">
        <v>83</v>
      </c>
      <c r="AY359" s="163" t="s">
        <v>151</v>
      </c>
    </row>
    <row r="360" spans="1:65" s="2" customFormat="1" ht="24" x14ac:dyDescent="0.2">
      <c r="A360" s="31"/>
      <c r="B360" s="147"/>
      <c r="C360" s="148" t="s">
        <v>603</v>
      </c>
      <c r="D360" s="148" t="s">
        <v>153</v>
      </c>
      <c r="E360" s="149" t="s">
        <v>604</v>
      </c>
      <c r="F360" s="150" t="s">
        <v>605</v>
      </c>
      <c r="G360" s="151" t="s">
        <v>225</v>
      </c>
      <c r="H360" s="152">
        <v>3.4</v>
      </c>
      <c r="I360" s="153"/>
      <c r="J360" s="154">
        <f>ROUND(I360*H360,2)</f>
        <v>0</v>
      </c>
      <c r="K360" s="150" t="s">
        <v>157</v>
      </c>
      <c r="L360" s="32"/>
      <c r="M360" s="155" t="s">
        <v>1</v>
      </c>
      <c r="N360" s="156" t="s">
        <v>44</v>
      </c>
      <c r="O360" s="57"/>
      <c r="P360" s="157">
        <f>O360*H360</f>
        <v>0</v>
      </c>
      <c r="Q360" s="157">
        <v>0</v>
      </c>
      <c r="R360" s="157">
        <f>Q360*H360</f>
        <v>0</v>
      </c>
      <c r="S360" s="157">
        <v>5.7000000000000002E-2</v>
      </c>
      <c r="T360" s="158">
        <f>S360*H360</f>
        <v>0.1938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59" t="s">
        <v>158</v>
      </c>
      <c r="AT360" s="159" t="s">
        <v>153</v>
      </c>
      <c r="AU360" s="159" t="s">
        <v>89</v>
      </c>
      <c r="AY360" s="16" t="s">
        <v>151</v>
      </c>
      <c r="BE360" s="160">
        <f>IF(N360="základní",J360,0)</f>
        <v>0</v>
      </c>
      <c r="BF360" s="160">
        <f>IF(N360="snížená",J360,0)</f>
        <v>0</v>
      </c>
      <c r="BG360" s="160">
        <f>IF(N360="zákl. přenesená",J360,0)</f>
        <v>0</v>
      </c>
      <c r="BH360" s="160">
        <f>IF(N360="sníž. přenesená",J360,0)</f>
        <v>0</v>
      </c>
      <c r="BI360" s="160">
        <f>IF(N360="nulová",J360,0)</f>
        <v>0</v>
      </c>
      <c r="BJ360" s="16" t="s">
        <v>89</v>
      </c>
      <c r="BK360" s="160">
        <f>ROUND(I360*H360,2)</f>
        <v>0</v>
      </c>
      <c r="BL360" s="16" t="s">
        <v>158</v>
      </c>
      <c r="BM360" s="159" t="s">
        <v>606</v>
      </c>
    </row>
    <row r="361" spans="1:65" s="13" customFormat="1" ht="11.25" x14ac:dyDescent="0.2">
      <c r="B361" s="161"/>
      <c r="D361" s="162" t="s">
        <v>160</v>
      </c>
      <c r="E361" s="163" t="s">
        <v>1</v>
      </c>
      <c r="F361" s="164" t="s">
        <v>607</v>
      </c>
      <c r="H361" s="165">
        <v>3.4</v>
      </c>
      <c r="I361" s="166"/>
      <c r="L361" s="161"/>
      <c r="M361" s="167"/>
      <c r="N361" s="168"/>
      <c r="O361" s="168"/>
      <c r="P361" s="168"/>
      <c r="Q361" s="168"/>
      <c r="R361" s="168"/>
      <c r="S361" s="168"/>
      <c r="T361" s="169"/>
      <c r="AT361" s="163" t="s">
        <v>160</v>
      </c>
      <c r="AU361" s="163" t="s">
        <v>89</v>
      </c>
      <c r="AV361" s="13" t="s">
        <v>89</v>
      </c>
      <c r="AW361" s="13" t="s">
        <v>34</v>
      </c>
      <c r="AX361" s="13" t="s">
        <v>83</v>
      </c>
      <c r="AY361" s="163" t="s">
        <v>151</v>
      </c>
    </row>
    <row r="362" spans="1:65" s="2" customFormat="1" ht="24" x14ac:dyDescent="0.2">
      <c r="A362" s="31"/>
      <c r="B362" s="147"/>
      <c r="C362" s="148" t="s">
        <v>608</v>
      </c>
      <c r="D362" s="148" t="s">
        <v>153</v>
      </c>
      <c r="E362" s="149" t="s">
        <v>609</v>
      </c>
      <c r="F362" s="150" t="s">
        <v>610</v>
      </c>
      <c r="G362" s="151" t="s">
        <v>156</v>
      </c>
      <c r="H362" s="152">
        <v>32.94</v>
      </c>
      <c r="I362" s="153"/>
      <c r="J362" s="154">
        <f>ROUND(I362*H362,2)</f>
        <v>0</v>
      </c>
      <c r="K362" s="150" t="s">
        <v>157</v>
      </c>
      <c r="L362" s="32"/>
      <c r="M362" s="155" t="s">
        <v>1</v>
      </c>
      <c r="N362" s="156" t="s">
        <v>44</v>
      </c>
      <c r="O362" s="57"/>
      <c r="P362" s="157">
        <f>O362*H362</f>
        <v>0</v>
      </c>
      <c r="Q362" s="157">
        <v>0</v>
      </c>
      <c r="R362" s="157">
        <f>Q362*H362</f>
        <v>0</v>
      </c>
      <c r="S362" s="157">
        <v>1.4</v>
      </c>
      <c r="T362" s="158">
        <f>S362*H362</f>
        <v>46.115999999999993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59" t="s">
        <v>158</v>
      </c>
      <c r="AT362" s="159" t="s">
        <v>153</v>
      </c>
      <c r="AU362" s="159" t="s">
        <v>89</v>
      </c>
      <c r="AY362" s="16" t="s">
        <v>151</v>
      </c>
      <c r="BE362" s="160">
        <f>IF(N362="základní",J362,0)</f>
        <v>0</v>
      </c>
      <c r="BF362" s="160">
        <f>IF(N362="snížená",J362,0)</f>
        <v>0</v>
      </c>
      <c r="BG362" s="160">
        <f>IF(N362="zákl. přenesená",J362,0)</f>
        <v>0</v>
      </c>
      <c r="BH362" s="160">
        <f>IF(N362="sníž. přenesená",J362,0)</f>
        <v>0</v>
      </c>
      <c r="BI362" s="160">
        <f>IF(N362="nulová",J362,0)</f>
        <v>0</v>
      </c>
      <c r="BJ362" s="16" t="s">
        <v>89</v>
      </c>
      <c r="BK362" s="160">
        <f>ROUND(I362*H362,2)</f>
        <v>0</v>
      </c>
      <c r="BL362" s="16" t="s">
        <v>158</v>
      </c>
      <c r="BM362" s="159" t="s">
        <v>611</v>
      </c>
    </row>
    <row r="363" spans="1:65" s="13" customFormat="1" ht="11.25" x14ac:dyDescent="0.2">
      <c r="B363" s="161"/>
      <c r="D363" s="162" t="s">
        <v>160</v>
      </c>
      <c r="E363" s="163" t="s">
        <v>1</v>
      </c>
      <c r="F363" s="164" t="s">
        <v>612</v>
      </c>
      <c r="H363" s="165">
        <v>32.94</v>
      </c>
      <c r="I363" s="166"/>
      <c r="L363" s="161"/>
      <c r="M363" s="167"/>
      <c r="N363" s="168"/>
      <c r="O363" s="168"/>
      <c r="P363" s="168"/>
      <c r="Q363" s="168"/>
      <c r="R363" s="168"/>
      <c r="S363" s="168"/>
      <c r="T363" s="169"/>
      <c r="AT363" s="163" t="s">
        <v>160</v>
      </c>
      <c r="AU363" s="163" t="s">
        <v>89</v>
      </c>
      <c r="AV363" s="13" t="s">
        <v>89</v>
      </c>
      <c r="AW363" s="13" t="s">
        <v>34</v>
      </c>
      <c r="AX363" s="13" t="s">
        <v>83</v>
      </c>
      <c r="AY363" s="163" t="s">
        <v>151</v>
      </c>
    </row>
    <row r="364" spans="1:65" s="2" customFormat="1" ht="24" x14ac:dyDescent="0.2">
      <c r="A364" s="31"/>
      <c r="B364" s="147"/>
      <c r="C364" s="148" t="s">
        <v>613</v>
      </c>
      <c r="D364" s="148" t="s">
        <v>153</v>
      </c>
      <c r="E364" s="149" t="s">
        <v>614</v>
      </c>
      <c r="F364" s="150" t="s">
        <v>615</v>
      </c>
      <c r="G364" s="151" t="s">
        <v>225</v>
      </c>
      <c r="H364" s="152">
        <v>0.54</v>
      </c>
      <c r="I364" s="153"/>
      <c r="J364" s="154">
        <f>ROUND(I364*H364,2)</f>
        <v>0</v>
      </c>
      <c r="K364" s="150" t="s">
        <v>157</v>
      </c>
      <c r="L364" s="32"/>
      <c r="M364" s="155" t="s">
        <v>1</v>
      </c>
      <c r="N364" s="156" t="s">
        <v>44</v>
      </c>
      <c r="O364" s="57"/>
      <c r="P364" s="157">
        <f>O364*H364</f>
        <v>0</v>
      </c>
      <c r="Q364" s="157">
        <v>0</v>
      </c>
      <c r="R364" s="157">
        <f>Q364*H364</f>
        <v>0</v>
      </c>
      <c r="S364" s="157">
        <v>4.8000000000000001E-2</v>
      </c>
      <c r="T364" s="158">
        <f>S364*H364</f>
        <v>2.5920000000000002E-2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59" t="s">
        <v>158</v>
      </c>
      <c r="AT364" s="159" t="s">
        <v>153</v>
      </c>
      <c r="AU364" s="159" t="s">
        <v>89</v>
      </c>
      <c r="AY364" s="16" t="s">
        <v>151</v>
      </c>
      <c r="BE364" s="160">
        <f>IF(N364="základní",J364,0)</f>
        <v>0</v>
      </c>
      <c r="BF364" s="160">
        <f>IF(N364="snížená",J364,0)</f>
        <v>0</v>
      </c>
      <c r="BG364" s="160">
        <f>IF(N364="zákl. přenesená",J364,0)</f>
        <v>0</v>
      </c>
      <c r="BH364" s="160">
        <f>IF(N364="sníž. přenesená",J364,0)</f>
        <v>0</v>
      </c>
      <c r="BI364" s="160">
        <f>IF(N364="nulová",J364,0)</f>
        <v>0</v>
      </c>
      <c r="BJ364" s="16" t="s">
        <v>89</v>
      </c>
      <c r="BK364" s="160">
        <f>ROUND(I364*H364,2)</f>
        <v>0</v>
      </c>
      <c r="BL364" s="16" t="s">
        <v>158</v>
      </c>
      <c r="BM364" s="159" t="s">
        <v>616</v>
      </c>
    </row>
    <row r="365" spans="1:65" s="13" customFormat="1" ht="11.25" x14ac:dyDescent="0.2">
      <c r="B365" s="161"/>
      <c r="D365" s="162" t="s">
        <v>160</v>
      </c>
      <c r="E365" s="163" t="s">
        <v>1</v>
      </c>
      <c r="F365" s="164" t="s">
        <v>617</v>
      </c>
      <c r="H365" s="165">
        <v>0.54</v>
      </c>
      <c r="I365" s="166"/>
      <c r="L365" s="161"/>
      <c r="M365" s="167"/>
      <c r="N365" s="168"/>
      <c r="O365" s="168"/>
      <c r="P365" s="168"/>
      <c r="Q365" s="168"/>
      <c r="R365" s="168"/>
      <c r="S365" s="168"/>
      <c r="T365" s="169"/>
      <c r="AT365" s="163" t="s">
        <v>160</v>
      </c>
      <c r="AU365" s="163" t="s">
        <v>89</v>
      </c>
      <c r="AV365" s="13" t="s">
        <v>89</v>
      </c>
      <c r="AW365" s="13" t="s">
        <v>34</v>
      </c>
      <c r="AX365" s="13" t="s">
        <v>83</v>
      </c>
      <c r="AY365" s="163" t="s">
        <v>151</v>
      </c>
    </row>
    <row r="366" spans="1:65" s="2" customFormat="1" ht="24" x14ac:dyDescent="0.2">
      <c r="A366" s="31"/>
      <c r="B366" s="147"/>
      <c r="C366" s="148" t="s">
        <v>618</v>
      </c>
      <c r="D366" s="148" t="s">
        <v>153</v>
      </c>
      <c r="E366" s="149" t="s">
        <v>619</v>
      </c>
      <c r="F366" s="150" t="s">
        <v>620</v>
      </c>
      <c r="G366" s="151" t="s">
        <v>225</v>
      </c>
      <c r="H366" s="152">
        <v>20.785</v>
      </c>
      <c r="I366" s="153"/>
      <c r="J366" s="154">
        <f>ROUND(I366*H366,2)</f>
        <v>0</v>
      </c>
      <c r="K366" s="150" t="s">
        <v>157</v>
      </c>
      <c r="L366" s="32"/>
      <c r="M366" s="155" t="s">
        <v>1</v>
      </c>
      <c r="N366" s="156" t="s">
        <v>44</v>
      </c>
      <c r="O366" s="57"/>
      <c r="P366" s="157">
        <f>O366*H366</f>
        <v>0</v>
      </c>
      <c r="Q366" s="157">
        <v>0</v>
      </c>
      <c r="R366" s="157">
        <f>Q366*H366</f>
        <v>0</v>
      </c>
      <c r="S366" s="157">
        <v>3.4000000000000002E-2</v>
      </c>
      <c r="T366" s="158">
        <f>S366*H366</f>
        <v>0.70669000000000004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59" t="s">
        <v>158</v>
      </c>
      <c r="AT366" s="159" t="s">
        <v>153</v>
      </c>
      <c r="AU366" s="159" t="s">
        <v>89</v>
      </c>
      <c r="AY366" s="16" t="s">
        <v>151</v>
      </c>
      <c r="BE366" s="160">
        <f>IF(N366="základní",J366,0)</f>
        <v>0</v>
      </c>
      <c r="BF366" s="160">
        <f>IF(N366="snížená",J366,0)</f>
        <v>0</v>
      </c>
      <c r="BG366" s="160">
        <f>IF(N366="zákl. přenesená",J366,0)</f>
        <v>0</v>
      </c>
      <c r="BH366" s="160">
        <f>IF(N366="sníž. přenesená",J366,0)</f>
        <v>0</v>
      </c>
      <c r="BI366" s="160">
        <f>IF(N366="nulová",J366,0)</f>
        <v>0</v>
      </c>
      <c r="BJ366" s="16" t="s">
        <v>89</v>
      </c>
      <c r="BK366" s="160">
        <f>ROUND(I366*H366,2)</f>
        <v>0</v>
      </c>
      <c r="BL366" s="16" t="s">
        <v>158</v>
      </c>
      <c r="BM366" s="159" t="s">
        <v>621</v>
      </c>
    </row>
    <row r="367" spans="1:65" s="13" customFormat="1" ht="11.25" x14ac:dyDescent="0.2">
      <c r="B367" s="161"/>
      <c r="D367" s="162" t="s">
        <v>160</v>
      </c>
      <c r="E367" s="163" t="s">
        <v>1</v>
      </c>
      <c r="F367" s="164" t="s">
        <v>622</v>
      </c>
      <c r="H367" s="165">
        <v>20.785</v>
      </c>
      <c r="I367" s="166"/>
      <c r="L367" s="161"/>
      <c r="M367" s="167"/>
      <c r="N367" s="168"/>
      <c r="O367" s="168"/>
      <c r="P367" s="168"/>
      <c r="Q367" s="168"/>
      <c r="R367" s="168"/>
      <c r="S367" s="168"/>
      <c r="T367" s="169"/>
      <c r="AT367" s="163" t="s">
        <v>160</v>
      </c>
      <c r="AU367" s="163" t="s">
        <v>89</v>
      </c>
      <c r="AV367" s="13" t="s">
        <v>89</v>
      </c>
      <c r="AW367" s="13" t="s">
        <v>34</v>
      </c>
      <c r="AX367" s="13" t="s">
        <v>83</v>
      </c>
      <c r="AY367" s="163" t="s">
        <v>151</v>
      </c>
    </row>
    <row r="368" spans="1:65" s="2" customFormat="1" ht="21.75" customHeight="1" x14ac:dyDescent="0.2">
      <c r="A368" s="31"/>
      <c r="B368" s="147"/>
      <c r="C368" s="148" t="s">
        <v>623</v>
      </c>
      <c r="D368" s="148" t="s">
        <v>153</v>
      </c>
      <c r="E368" s="149" t="s">
        <v>624</v>
      </c>
      <c r="F368" s="150" t="s">
        <v>625</v>
      </c>
      <c r="G368" s="151" t="s">
        <v>225</v>
      </c>
      <c r="H368" s="152">
        <v>18.123999999999999</v>
      </c>
      <c r="I368" s="153"/>
      <c r="J368" s="154">
        <f>ROUND(I368*H368,2)</f>
        <v>0</v>
      </c>
      <c r="K368" s="150" t="s">
        <v>157</v>
      </c>
      <c r="L368" s="32"/>
      <c r="M368" s="155" t="s">
        <v>1</v>
      </c>
      <c r="N368" s="156" t="s">
        <v>44</v>
      </c>
      <c r="O368" s="57"/>
      <c r="P368" s="157">
        <f>O368*H368</f>
        <v>0</v>
      </c>
      <c r="Q368" s="157">
        <v>0</v>
      </c>
      <c r="R368" s="157">
        <f>Q368*H368</f>
        <v>0</v>
      </c>
      <c r="S368" s="157">
        <v>7.5999999999999998E-2</v>
      </c>
      <c r="T368" s="158">
        <f>S368*H368</f>
        <v>1.377424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59" t="s">
        <v>158</v>
      </c>
      <c r="AT368" s="159" t="s">
        <v>153</v>
      </c>
      <c r="AU368" s="159" t="s">
        <v>89</v>
      </c>
      <c r="AY368" s="16" t="s">
        <v>151</v>
      </c>
      <c r="BE368" s="160">
        <f>IF(N368="základní",J368,0)</f>
        <v>0</v>
      </c>
      <c r="BF368" s="160">
        <f>IF(N368="snížená",J368,0)</f>
        <v>0</v>
      </c>
      <c r="BG368" s="160">
        <f>IF(N368="zákl. přenesená",J368,0)</f>
        <v>0</v>
      </c>
      <c r="BH368" s="160">
        <f>IF(N368="sníž. přenesená",J368,0)</f>
        <v>0</v>
      </c>
      <c r="BI368" s="160">
        <f>IF(N368="nulová",J368,0)</f>
        <v>0</v>
      </c>
      <c r="BJ368" s="16" t="s">
        <v>89</v>
      </c>
      <c r="BK368" s="160">
        <f>ROUND(I368*H368,2)</f>
        <v>0</v>
      </c>
      <c r="BL368" s="16" t="s">
        <v>158</v>
      </c>
      <c r="BM368" s="159" t="s">
        <v>626</v>
      </c>
    </row>
    <row r="369" spans="1:65" s="13" customFormat="1" ht="11.25" x14ac:dyDescent="0.2">
      <c r="B369" s="161"/>
      <c r="D369" s="162" t="s">
        <v>160</v>
      </c>
      <c r="E369" s="163" t="s">
        <v>1</v>
      </c>
      <c r="F369" s="164" t="s">
        <v>627</v>
      </c>
      <c r="H369" s="165">
        <v>18.123999999999999</v>
      </c>
      <c r="I369" s="166"/>
      <c r="L369" s="161"/>
      <c r="M369" s="167"/>
      <c r="N369" s="168"/>
      <c r="O369" s="168"/>
      <c r="P369" s="168"/>
      <c r="Q369" s="168"/>
      <c r="R369" s="168"/>
      <c r="S369" s="168"/>
      <c r="T369" s="169"/>
      <c r="AT369" s="163" t="s">
        <v>160</v>
      </c>
      <c r="AU369" s="163" t="s">
        <v>89</v>
      </c>
      <c r="AV369" s="13" t="s">
        <v>89</v>
      </c>
      <c r="AW369" s="13" t="s">
        <v>34</v>
      </c>
      <c r="AX369" s="13" t="s">
        <v>83</v>
      </c>
      <c r="AY369" s="163" t="s">
        <v>151</v>
      </c>
    </row>
    <row r="370" spans="1:65" s="2" customFormat="1" ht="24" x14ac:dyDescent="0.2">
      <c r="A370" s="31"/>
      <c r="B370" s="147"/>
      <c r="C370" s="148" t="s">
        <v>628</v>
      </c>
      <c r="D370" s="148" t="s">
        <v>153</v>
      </c>
      <c r="E370" s="149" t="s">
        <v>629</v>
      </c>
      <c r="F370" s="150" t="s">
        <v>630</v>
      </c>
      <c r="G370" s="151" t="s">
        <v>246</v>
      </c>
      <c r="H370" s="152">
        <v>2</v>
      </c>
      <c r="I370" s="153"/>
      <c r="J370" s="154">
        <f>ROUND(I370*H370,2)</f>
        <v>0</v>
      </c>
      <c r="K370" s="150" t="s">
        <v>157</v>
      </c>
      <c r="L370" s="32"/>
      <c r="M370" s="155" t="s">
        <v>1</v>
      </c>
      <c r="N370" s="156" t="s">
        <v>44</v>
      </c>
      <c r="O370" s="57"/>
      <c r="P370" s="157">
        <f>O370*H370</f>
        <v>0</v>
      </c>
      <c r="Q370" s="157">
        <v>0</v>
      </c>
      <c r="R370" s="157">
        <f>Q370*H370</f>
        <v>0</v>
      </c>
      <c r="S370" s="157">
        <v>0.03</v>
      </c>
      <c r="T370" s="158">
        <f>S370*H370</f>
        <v>0.06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59" t="s">
        <v>158</v>
      </c>
      <c r="AT370" s="159" t="s">
        <v>153</v>
      </c>
      <c r="AU370" s="159" t="s">
        <v>89</v>
      </c>
      <c r="AY370" s="16" t="s">
        <v>151</v>
      </c>
      <c r="BE370" s="160">
        <f>IF(N370="základní",J370,0)</f>
        <v>0</v>
      </c>
      <c r="BF370" s="160">
        <f>IF(N370="snížená",J370,0)</f>
        <v>0</v>
      </c>
      <c r="BG370" s="160">
        <f>IF(N370="zákl. přenesená",J370,0)</f>
        <v>0</v>
      </c>
      <c r="BH370" s="160">
        <f>IF(N370="sníž. přenesená",J370,0)</f>
        <v>0</v>
      </c>
      <c r="BI370" s="160">
        <f>IF(N370="nulová",J370,0)</f>
        <v>0</v>
      </c>
      <c r="BJ370" s="16" t="s">
        <v>89</v>
      </c>
      <c r="BK370" s="160">
        <f>ROUND(I370*H370,2)</f>
        <v>0</v>
      </c>
      <c r="BL370" s="16" t="s">
        <v>158</v>
      </c>
      <c r="BM370" s="159" t="s">
        <v>631</v>
      </c>
    </row>
    <row r="371" spans="1:65" s="13" customFormat="1" ht="11.25" x14ac:dyDescent="0.2">
      <c r="B371" s="161"/>
      <c r="D371" s="162" t="s">
        <v>160</v>
      </c>
      <c r="E371" s="163" t="s">
        <v>1</v>
      </c>
      <c r="F371" s="164" t="s">
        <v>632</v>
      </c>
      <c r="H371" s="165">
        <v>2</v>
      </c>
      <c r="I371" s="166"/>
      <c r="L371" s="161"/>
      <c r="M371" s="167"/>
      <c r="N371" s="168"/>
      <c r="O371" s="168"/>
      <c r="P371" s="168"/>
      <c r="Q371" s="168"/>
      <c r="R371" s="168"/>
      <c r="S371" s="168"/>
      <c r="T371" s="169"/>
      <c r="AT371" s="163" t="s">
        <v>160</v>
      </c>
      <c r="AU371" s="163" t="s">
        <v>89</v>
      </c>
      <c r="AV371" s="13" t="s">
        <v>89</v>
      </c>
      <c r="AW371" s="13" t="s">
        <v>34</v>
      </c>
      <c r="AX371" s="13" t="s">
        <v>83</v>
      </c>
      <c r="AY371" s="163" t="s">
        <v>151</v>
      </c>
    </row>
    <row r="372" spans="1:65" s="2" customFormat="1" ht="24" x14ac:dyDescent="0.2">
      <c r="A372" s="31"/>
      <c r="B372" s="147"/>
      <c r="C372" s="148" t="s">
        <v>633</v>
      </c>
      <c r="D372" s="148" t="s">
        <v>153</v>
      </c>
      <c r="E372" s="149" t="s">
        <v>634</v>
      </c>
      <c r="F372" s="150" t="s">
        <v>635</v>
      </c>
      <c r="G372" s="151" t="s">
        <v>246</v>
      </c>
      <c r="H372" s="152">
        <v>1</v>
      </c>
      <c r="I372" s="153"/>
      <c r="J372" s="154">
        <f>ROUND(I372*H372,2)</f>
        <v>0</v>
      </c>
      <c r="K372" s="150" t="s">
        <v>157</v>
      </c>
      <c r="L372" s="32"/>
      <c r="M372" s="155" t="s">
        <v>1</v>
      </c>
      <c r="N372" s="156" t="s">
        <v>44</v>
      </c>
      <c r="O372" s="57"/>
      <c r="P372" s="157">
        <f>O372*H372</f>
        <v>0</v>
      </c>
      <c r="Q372" s="157">
        <v>0</v>
      </c>
      <c r="R372" s="157">
        <f>Q372*H372</f>
        <v>0</v>
      </c>
      <c r="S372" s="157">
        <v>7.2999999999999995E-2</v>
      </c>
      <c r="T372" s="158">
        <f>S372*H372</f>
        <v>7.2999999999999995E-2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59" t="s">
        <v>158</v>
      </c>
      <c r="AT372" s="159" t="s">
        <v>153</v>
      </c>
      <c r="AU372" s="159" t="s">
        <v>89</v>
      </c>
      <c r="AY372" s="16" t="s">
        <v>151</v>
      </c>
      <c r="BE372" s="160">
        <f>IF(N372="základní",J372,0)</f>
        <v>0</v>
      </c>
      <c r="BF372" s="160">
        <f>IF(N372="snížená",J372,0)</f>
        <v>0</v>
      </c>
      <c r="BG372" s="160">
        <f>IF(N372="zákl. přenesená",J372,0)</f>
        <v>0</v>
      </c>
      <c r="BH372" s="160">
        <f>IF(N372="sníž. přenesená",J372,0)</f>
        <v>0</v>
      </c>
      <c r="BI372" s="160">
        <f>IF(N372="nulová",J372,0)</f>
        <v>0</v>
      </c>
      <c r="BJ372" s="16" t="s">
        <v>89</v>
      </c>
      <c r="BK372" s="160">
        <f>ROUND(I372*H372,2)</f>
        <v>0</v>
      </c>
      <c r="BL372" s="16" t="s">
        <v>158</v>
      </c>
      <c r="BM372" s="159" t="s">
        <v>636</v>
      </c>
    </row>
    <row r="373" spans="1:65" s="2" customFormat="1" ht="16.5" customHeight="1" x14ac:dyDescent="0.2">
      <c r="A373" s="31"/>
      <c r="B373" s="147"/>
      <c r="C373" s="148" t="s">
        <v>637</v>
      </c>
      <c r="D373" s="148" t="s">
        <v>153</v>
      </c>
      <c r="E373" s="149" t="s">
        <v>638</v>
      </c>
      <c r="F373" s="150" t="s">
        <v>639</v>
      </c>
      <c r="G373" s="151" t="s">
        <v>246</v>
      </c>
      <c r="H373" s="152">
        <v>1</v>
      </c>
      <c r="I373" s="153"/>
      <c r="J373" s="154">
        <f>ROUND(I373*H373,2)</f>
        <v>0</v>
      </c>
      <c r="K373" s="150" t="s">
        <v>1</v>
      </c>
      <c r="L373" s="32"/>
      <c r="M373" s="155" t="s">
        <v>1</v>
      </c>
      <c r="N373" s="156" t="s">
        <v>44</v>
      </c>
      <c r="O373" s="57"/>
      <c r="P373" s="157">
        <f>O373*H373</f>
        <v>0</v>
      </c>
      <c r="Q373" s="157">
        <v>0</v>
      </c>
      <c r="R373" s="157">
        <f>Q373*H373</f>
        <v>0</v>
      </c>
      <c r="S373" s="157">
        <v>0</v>
      </c>
      <c r="T373" s="158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59" t="s">
        <v>158</v>
      </c>
      <c r="AT373" s="159" t="s">
        <v>153</v>
      </c>
      <c r="AU373" s="159" t="s">
        <v>89</v>
      </c>
      <c r="AY373" s="16" t="s">
        <v>151</v>
      </c>
      <c r="BE373" s="160">
        <f>IF(N373="základní",J373,0)</f>
        <v>0</v>
      </c>
      <c r="BF373" s="160">
        <f>IF(N373="snížená",J373,0)</f>
        <v>0</v>
      </c>
      <c r="BG373" s="160">
        <f>IF(N373="zákl. přenesená",J373,0)</f>
        <v>0</v>
      </c>
      <c r="BH373" s="160">
        <f>IF(N373="sníž. přenesená",J373,0)</f>
        <v>0</v>
      </c>
      <c r="BI373" s="160">
        <f>IF(N373="nulová",J373,0)</f>
        <v>0</v>
      </c>
      <c r="BJ373" s="16" t="s">
        <v>89</v>
      </c>
      <c r="BK373" s="160">
        <f>ROUND(I373*H373,2)</f>
        <v>0</v>
      </c>
      <c r="BL373" s="16" t="s">
        <v>158</v>
      </c>
      <c r="BM373" s="159" t="s">
        <v>640</v>
      </c>
    </row>
    <row r="374" spans="1:65" s="2" customFormat="1" ht="21.75" customHeight="1" x14ac:dyDescent="0.2">
      <c r="A374" s="31"/>
      <c r="B374" s="147"/>
      <c r="C374" s="148" t="s">
        <v>641</v>
      </c>
      <c r="D374" s="148" t="s">
        <v>153</v>
      </c>
      <c r="E374" s="149" t="s">
        <v>642</v>
      </c>
      <c r="F374" s="150" t="s">
        <v>643</v>
      </c>
      <c r="G374" s="151" t="s">
        <v>246</v>
      </c>
      <c r="H374" s="152">
        <v>2</v>
      </c>
      <c r="I374" s="153"/>
      <c r="J374" s="154">
        <f>ROUND(I374*H374,2)</f>
        <v>0</v>
      </c>
      <c r="K374" s="150" t="s">
        <v>1</v>
      </c>
      <c r="L374" s="32"/>
      <c r="M374" s="155" t="s">
        <v>1</v>
      </c>
      <c r="N374" s="156" t="s">
        <v>44</v>
      </c>
      <c r="O374" s="57"/>
      <c r="P374" s="157">
        <f>O374*H374</f>
        <v>0</v>
      </c>
      <c r="Q374" s="157">
        <v>0</v>
      </c>
      <c r="R374" s="157">
        <f>Q374*H374</f>
        <v>0</v>
      </c>
      <c r="S374" s="157">
        <v>0</v>
      </c>
      <c r="T374" s="158">
        <f>S374*H374</f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59" t="s">
        <v>158</v>
      </c>
      <c r="AT374" s="159" t="s">
        <v>153</v>
      </c>
      <c r="AU374" s="159" t="s">
        <v>89</v>
      </c>
      <c r="AY374" s="16" t="s">
        <v>151</v>
      </c>
      <c r="BE374" s="160">
        <f>IF(N374="základní",J374,0)</f>
        <v>0</v>
      </c>
      <c r="BF374" s="160">
        <f>IF(N374="snížená",J374,0)</f>
        <v>0</v>
      </c>
      <c r="BG374" s="160">
        <f>IF(N374="zákl. přenesená",J374,0)</f>
        <v>0</v>
      </c>
      <c r="BH374" s="160">
        <f>IF(N374="sníž. přenesená",J374,0)</f>
        <v>0</v>
      </c>
      <c r="BI374" s="160">
        <f>IF(N374="nulová",J374,0)</f>
        <v>0</v>
      </c>
      <c r="BJ374" s="16" t="s">
        <v>89</v>
      </c>
      <c r="BK374" s="160">
        <f>ROUND(I374*H374,2)</f>
        <v>0</v>
      </c>
      <c r="BL374" s="16" t="s">
        <v>158</v>
      </c>
      <c r="BM374" s="159" t="s">
        <v>644</v>
      </c>
    </row>
    <row r="375" spans="1:65" s="2" customFormat="1" ht="24" x14ac:dyDescent="0.2">
      <c r="A375" s="31"/>
      <c r="B375" s="147"/>
      <c r="C375" s="148" t="s">
        <v>645</v>
      </c>
      <c r="D375" s="148" t="s">
        <v>153</v>
      </c>
      <c r="E375" s="149" t="s">
        <v>646</v>
      </c>
      <c r="F375" s="150" t="s">
        <v>647</v>
      </c>
      <c r="G375" s="151" t="s">
        <v>246</v>
      </c>
      <c r="H375" s="152">
        <v>3</v>
      </c>
      <c r="I375" s="153"/>
      <c r="J375" s="154">
        <f>ROUND(I375*H375,2)</f>
        <v>0</v>
      </c>
      <c r="K375" s="150" t="s">
        <v>157</v>
      </c>
      <c r="L375" s="32"/>
      <c r="M375" s="155" t="s">
        <v>1</v>
      </c>
      <c r="N375" s="156" t="s">
        <v>44</v>
      </c>
      <c r="O375" s="57"/>
      <c r="P375" s="157">
        <f>O375*H375</f>
        <v>0</v>
      </c>
      <c r="Q375" s="157">
        <v>0</v>
      </c>
      <c r="R375" s="157">
        <f>Q375*H375</f>
        <v>0</v>
      </c>
      <c r="S375" s="157">
        <v>3.1E-2</v>
      </c>
      <c r="T375" s="158">
        <f>S375*H375</f>
        <v>9.2999999999999999E-2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59" t="s">
        <v>158</v>
      </c>
      <c r="AT375" s="159" t="s">
        <v>153</v>
      </c>
      <c r="AU375" s="159" t="s">
        <v>89</v>
      </c>
      <c r="AY375" s="16" t="s">
        <v>151</v>
      </c>
      <c r="BE375" s="160">
        <f>IF(N375="základní",J375,0)</f>
        <v>0</v>
      </c>
      <c r="BF375" s="160">
        <f>IF(N375="snížená",J375,0)</f>
        <v>0</v>
      </c>
      <c r="BG375" s="160">
        <f>IF(N375="zákl. přenesená",J375,0)</f>
        <v>0</v>
      </c>
      <c r="BH375" s="160">
        <f>IF(N375="sníž. přenesená",J375,0)</f>
        <v>0</v>
      </c>
      <c r="BI375" s="160">
        <f>IF(N375="nulová",J375,0)</f>
        <v>0</v>
      </c>
      <c r="BJ375" s="16" t="s">
        <v>89</v>
      </c>
      <c r="BK375" s="160">
        <f>ROUND(I375*H375,2)</f>
        <v>0</v>
      </c>
      <c r="BL375" s="16" t="s">
        <v>158</v>
      </c>
      <c r="BM375" s="159" t="s">
        <v>648</v>
      </c>
    </row>
    <row r="376" spans="1:65" s="2" customFormat="1" ht="24" x14ac:dyDescent="0.2">
      <c r="A376" s="31"/>
      <c r="B376" s="147"/>
      <c r="C376" s="148" t="s">
        <v>649</v>
      </c>
      <c r="D376" s="148" t="s">
        <v>153</v>
      </c>
      <c r="E376" s="149" t="s">
        <v>650</v>
      </c>
      <c r="F376" s="150" t="s">
        <v>651</v>
      </c>
      <c r="G376" s="151" t="s">
        <v>246</v>
      </c>
      <c r="H376" s="152">
        <v>22</v>
      </c>
      <c r="I376" s="153"/>
      <c r="J376" s="154">
        <f>ROUND(I376*H376,2)</f>
        <v>0</v>
      </c>
      <c r="K376" s="150" t="s">
        <v>157</v>
      </c>
      <c r="L376" s="32"/>
      <c r="M376" s="155" t="s">
        <v>1</v>
      </c>
      <c r="N376" s="156" t="s">
        <v>44</v>
      </c>
      <c r="O376" s="57"/>
      <c r="P376" s="157">
        <f>O376*H376</f>
        <v>0</v>
      </c>
      <c r="Q376" s="157">
        <v>0</v>
      </c>
      <c r="R376" s="157">
        <f>Q376*H376</f>
        <v>0</v>
      </c>
      <c r="S376" s="157">
        <v>6.2E-2</v>
      </c>
      <c r="T376" s="158">
        <f>S376*H376</f>
        <v>1.3639999999999999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59" t="s">
        <v>158</v>
      </c>
      <c r="AT376" s="159" t="s">
        <v>153</v>
      </c>
      <c r="AU376" s="159" t="s">
        <v>89</v>
      </c>
      <c r="AY376" s="16" t="s">
        <v>151</v>
      </c>
      <c r="BE376" s="160">
        <f>IF(N376="základní",J376,0)</f>
        <v>0</v>
      </c>
      <c r="BF376" s="160">
        <f>IF(N376="snížená",J376,0)</f>
        <v>0</v>
      </c>
      <c r="BG376" s="160">
        <f>IF(N376="zákl. přenesená",J376,0)</f>
        <v>0</v>
      </c>
      <c r="BH376" s="160">
        <f>IF(N376="sníž. přenesená",J376,0)</f>
        <v>0</v>
      </c>
      <c r="BI376" s="160">
        <f>IF(N376="nulová",J376,0)</f>
        <v>0</v>
      </c>
      <c r="BJ376" s="16" t="s">
        <v>89</v>
      </c>
      <c r="BK376" s="160">
        <f>ROUND(I376*H376,2)</f>
        <v>0</v>
      </c>
      <c r="BL376" s="16" t="s">
        <v>158</v>
      </c>
      <c r="BM376" s="159" t="s">
        <v>652</v>
      </c>
    </row>
    <row r="377" spans="1:65" s="13" customFormat="1" ht="11.25" x14ac:dyDescent="0.2">
      <c r="B377" s="161"/>
      <c r="D377" s="162" t="s">
        <v>160</v>
      </c>
      <c r="E377" s="163" t="s">
        <v>1</v>
      </c>
      <c r="F377" s="164" t="s">
        <v>653</v>
      </c>
      <c r="H377" s="165">
        <v>22</v>
      </c>
      <c r="I377" s="166"/>
      <c r="L377" s="161"/>
      <c r="M377" s="167"/>
      <c r="N377" s="168"/>
      <c r="O377" s="168"/>
      <c r="P377" s="168"/>
      <c r="Q377" s="168"/>
      <c r="R377" s="168"/>
      <c r="S377" s="168"/>
      <c r="T377" s="169"/>
      <c r="AT377" s="163" t="s">
        <v>160</v>
      </c>
      <c r="AU377" s="163" t="s">
        <v>89</v>
      </c>
      <c r="AV377" s="13" t="s">
        <v>89</v>
      </c>
      <c r="AW377" s="13" t="s">
        <v>34</v>
      </c>
      <c r="AX377" s="13" t="s">
        <v>83</v>
      </c>
      <c r="AY377" s="163" t="s">
        <v>151</v>
      </c>
    </row>
    <row r="378" spans="1:65" s="2" customFormat="1" ht="24" x14ac:dyDescent="0.2">
      <c r="A378" s="31"/>
      <c r="B378" s="147"/>
      <c r="C378" s="148" t="s">
        <v>654</v>
      </c>
      <c r="D378" s="148" t="s">
        <v>153</v>
      </c>
      <c r="E378" s="149" t="s">
        <v>655</v>
      </c>
      <c r="F378" s="150" t="s">
        <v>656</v>
      </c>
      <c r="G378" s="151" t="s">
        <v>246</v>
      </c>
      <c r="H378" s="152">
        <v>2</v>
      </c>
      <c r="I378" s="153"/>
      <c r="J378" s="154">
        <f>ROUND(I378*H378,2)</f>
        <v>0</v>
      </c>
      <c r="K378" s="150" t="s">
        <v>157</v>
      </c>
      <c r="L378" s="32"/>
      <c r="M378" s="155" t="s">
        <v>1</v>
      </c>
      <c r="N378" s="156" t="s">
        <v>44</v>
      </c>
      <c r="O378" s="57"/>
      <c r="P378" s="157">
        <f>O378*H378</f>
        <v>0</v>
      </c>
      <c r="Q378" s="157">
        <v>0</v>
      </c>
      <c r="R378" s="157">
        <f>Q378*H378</f>
        <v>0</v>
      </c>
      <c r="S378" s="157">
        <v>9.7000000000000003E-2</v>
      </c>
      <c r="T378" s="158">
        <f>S378*H378</f>
        <v>0.19400000000000001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59" t="s">
        <v>158</v>
      </c>
      <c r="AT378" s="159" t="s">
        <v>153</v>
      </c>
      <c r="AU378" s="159" t="s">
        <v>89</v>
      </c>
      <c r="AY378" s="16" t="s">
        <v>151</v>
      </c>
      <c r="BE378" s="160">
        <f>IF(N378="základní",J378,0)</f>
        <v>0</v>
      </c>
      <c r="BF378" s="160">
        <f>IF(N378="snížená",J378,0)</f>
        <v>0</v>
      </c>
      <c r="BG378" s="160">
        <f>IF(N378="zákl. přenesená",J378,0)</f>
        <v>0</v>
      </c>
      <c r="BH378" s="160">
        <f>IF(N378="sníž. přenesená",J378,0)</f>
        <v>0</v>
      </c>
      <c r="BI378" s="160">
        <f>IF(N378="nulová",J378,0)</f>
        <v>0</v>
      </c>
      <c r="BJ378" s="16" t="s">
        <v>89</v>
      </c>
      <c r="BK378" s="160">
        <f>ROUND(I378*H378,2)</f>
        <v>0</v>
      </c>
      <c r="BL378" s="16" t="s">
        <v>158</v>
      </c>
      <c r="BM378" s="159" t="s">
        <v>657</v>
      </c>
    </row>
    <row r="379" spans="1:65" s="2" customFormat="1" ht="33" customHeight="1" x14ac:dyDescent="0.2">
      <c r="A379" s="31"/>
      <c r="B379" s="147"/>
      <c r="C379" s="148" t="s">
        <v>658</v>
      </c>
      <c r="D379" s="148" t="s">
        <v>153</v>
      </c>
      <c r="E379" s="149" t="s">
        <v>659</v>
      </c>
      <c r="F379" s="150" t="s">
        <v>660</v>
      </c>
      <c r="G379" s="151" t="s">
        <v>306</v>
      </c>
      <c r="H379" s="152">
        <v>10.35</v>
      </c>
      <c r="I379" s="153"/>
      <c r="J379" s="154">
        <f>ROUND(I379*H379,2)</f>
        <v>0</v>
      </c>
      <c r="K379" s="150" t="s">
        <v>157</v>
      </c>
      <c r="L379" s="32"/>
      <c r="M379" s="155" t="s">
        <v>1</v>
      </c>
      <c r="N379" s="156" t="s">
        <v>44</v>
      </c>
      <c r="O379" s="57"/>
      <c r="P379" s="157">
        <f>O379*H379</f>
        <v>0</v>
      </c>
      <c r="Q379" s="157">
        <v>0</v>
      </c>
      <c r="R379" s="157">
        <f>Q379*H379</f>
        <v>0</v>
      </c>
      <c r="S379" s="157">
        <v>0.16200000000000001</v>
      </c>
      <c r="T379" s="158">
        <f>S379*H379</f>
        <v>1.6767000000000001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59" t="s">
        <v>158</v>
      </c>
      <c r="AT379" s="159" t="s">
        <v>153</v>
      </c>
      <c r="AU379" s="159" t="s">
        <v>89</v>
      </c>
      <c r="AY379" s="16" t="s">
        <v>151</v>
      </c>
      <c r="BE379" s="160">
        <f>IF(N379="základní",J379,0)</f>
        <v>0</v>
      </c>
      <c r="BF379" s="160">
        <f>IF(N379="snížená",J379,0)</f>
        <v>0</v>
      </c>
      <c r="BG379" s="160">
        <f>IF(N379="zákl. přenesená",J379,0)</f>
        <v>0</v>
      </c>
      <c r="BH379" s="160">
        <f>IF(N379="sníž. přenesená",J379,0)</f>
        <v>0</v>
      </c>
      <c r="BI379" s="160">
        <f>IF(N379="nulová",J379,0)</f>
        <v>0</v>
      </c>
      <c r="BJ379" s="16" t="s">
        <v>89</v>
      </c>
      <c r="BK379" s="160">
        <f>ROUND(I379*H379,2)</f>
        <v>0</v>
      </c>
      <c r="BL379" s="16" t="s">
        <v>158</v>
      </c>
      <c r="BM379" s="159" t="s">
        <v>661</v>
      </c>
    </row>
    <row r="380" spans="1:65" s="13" customFormat="1" ht="11.25" x14ac:dyDescent="0.2">
      <c r="B380" s="161"/>
      <c r="D380" s="162" t="s">
        <v>160</v>
      </c>
      <c r="E380" s="163" t="s">
        <v>1</v>
      </c>
      <c r="F380" s="164" t="s">
        <v>308</v>
      </c>
      <c r="H380" s="165">
        <v>10.35</v>
      </c>
      <c r="I380" s="166"/>
      <c r="L380" s="161"/>
      <c r="M380" s="167"/>
      <c r="N380" s="168"/>
      <c r="O380" s="168"/>
      <c r="P380" s="168"/>
      <c r="Q380" s="168"/>
      <c r="R380" s="168"/>
      <c r="S380" s="168"/>
      <c r="T380" s="169"/>
      <c r="AT380" s="163" t="s">
        <v>160</v>
      </c>
      <c r="AU380" s="163" t="s">
        <v>89</v>
      </c>
      <c r="AV380" s="13" t="s">
        <v>89</v>
      </c>
      <c r="AW380" s="13" t="s">
        <v>34</v>
      </c>
      <c r="AX380" s="13" t="s">
        <v>83</v>
      </c>
      <c r="AY380" s="163" t="s">
        <v>151</v>
      </c>
    </row>
    <row r="381" spans="1:65" s="2" customFormat="1" ht="24" x14ac:dyDescent="0.2">
      <c r="A381" s="31"/>
      <c r="B381" s="147"/>
      <c r="C381" s="148" t="s">
        <v>662</v>
      </c>
      <c r="D381" s="148" t="s">
        <v>153</v>
      </c>
      <c r="E381" s="149" t="s">
        <v>663</v>
      </c>
      <c r="F381" s="150" t="s">
        <v>664</v>
      </c>
      <c r="G381" s="151" t="s">
        <v>306</v>
      </c>
      <c r="H381" s="152">
        <v>15.75</v>
      </c>
      <c r="I381" s="153"/>
      <c r="J381" s="154">
        <f>ROUND(I381*H381,2)</f>
        <v>0</v>
      </c>
      <c r="K381" s="150" t="s">
        <v>157</v>
      </c>
      <c r="L381" s="32"/>
      <c r="M381" s="155" t="s">
        <v>1</v>
      </c>
      <c r="N381" s="156" t="s">
        <v>44</v>
      </c>
      <c r="O381" s="57"/>
      <c r="P381" s="157">
        <f>O381*H381</f>
        <v>0</v>
      </c>
      <c r="Q381" s="157">
        <v>0</v>
      </c>
      <c r="R381" s="157">
        <f>Q381*H381</f>
        <v>0</v>
      </c>
      <c r="S381" s="157">
        <v>4.2000000000000003E-2</v>
      </c>
      <c r="T381" s="158">
        <f>S381*H381</f>
        <v>0.66150000000000009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59" t="s">
        <v>158</v>
      </c>
      <c r="AT381" s="159" t="s">
        <v>153</v>
      </c>
      <c r="AU381" s="159" t="s">
        <v>89</v>
      </c>
      <c r="AY381" s="16" t="s">
        <v>151</v>
      </c>
      <c r="BE381" s="160">
        <f>IF(N381="základní",J381,0)</f>
        <v>0</v>
      </c>
      <c r="BF381" s="160">
        <f>IF(N381="snížená",J381,0)</f>
        <v>0</v>
      </c>
      <c r="BG381" s="160">
        <f>IF(N381="zákl. přenesená",J381,0)</f>
        <v>0</v>
      </c>
      <c r="BH381" s="160">
        <f>IF(N381="sníž. přenesená",J381,0)</f>
        <v>0</v>
      </c>
      <c r="BI381" s="160">
        <f>IF(N381="nulová",J381,0)</f>
        <v>0</v>
      </c>
      <c r="BJ381" s="16" t="s">
        <v>89</v>
      </c>
      <c r="BK381" s="160">
        <f>ROUND(I381*H381,2)</f>
        <v>0</v>
      </c>
      <c r="BL381" s="16" t="s">
        <v>158</v>
      </c>
      <c r="BM381" s="159" t="s">
        <v>665</v>
      </c>
    </row>
    <row r="382" spans="1:65" s="13" customFormat="1" ht="11.25" x14ac:dyDescent="0.2">
      <c r="B382" s="161"/>
      <c r="D382" s="162" t="s">
        <v>160</v>
      </c>
      <c r="E382" s="163" t="s">
        <v>1</v>
      </c>
      <c r="F382" s="164" t="s">
        <v>666</v>
      </c>
      <c r="H382" s="165">
        <v>15.75</v>
      </c>
      <c r="I382" s="166"/>
      <c r="L382" s="161"/>
      <c r="M382" s="167"/>
      <c r="N382" s="168"/>
      <c r="O382" s="168"/>
      <c r="P382" s="168"/>
      <c r="Q382" s="168"/>
      <c r="R382" s="168"/>
      <c r="S382" s="168"/>
      <c r="T382" s="169"/>
      <c r="AT382" s="163" t="s">
        <v>160</v>
      </c>
      <c r="AU382" s="163" t="s">
        <v>89</v>
      </c>
      <c r="AV382" s="13" t="s">
        <v>89</v>
      </c>
      <c r="AW382" s="13" t="s">
        <v>34</v>
      </c>
      <c r="AX382" s="13" t="s">
        <v>83</v>
      </c>
      <c r="AY382" s="163" t="s">
        <v>151</v>
      </c>
    </row>
    <row r="383" spans="1:65" s="2" customFormat="1" ht="24" x14ac:dyDescent="0.2">
      <c r="A383" s="31"/>
      <c r="B383" s="147"/>
      <c r="C383" s="148" t="s">
        <v>667</v>
      </c>
      <c r="D383" s="148" t="s">
        <v>153</v>
      </c>
      <c r="E383" s="149" t="s">
        <v>668</v>
      </c>
      <c r="F383" s="150" t="s">
        <v>669</v>
      </c>
      <c r="G383" s="151" t="s">
        <v>306</v>
      </c>
      <c r="H383" s="152">
        <v>32</v>
      </c>
      <c r="I383" s="153"/>
      <c r="J383" s="154">
        <f>ROUND(I383*H383,2)</f>
        <v>0</v>
      </c>
      <c r="K383" s="150" t="s">
        <v>157</v>
      </c>
      <c r="L383" s="32"/>
      <c r="M383" s="155" t="s">
        <v>1</v>
      </c>
      <c r="N383" s="156" t="s">
        <v>44</v>
      </c>
      <c r="O383" s="57"/>
      <c r="P383" s="157">
        <f>O383*H383</f>
        <v>0</v>
      </c>
      <c r="Q383" s="157">
        <v>0</v>
      </c>
      <c r="R383" s="157">
        <f>Q383*H383</f>
        <v>0</v>
      </c>
      <c r="S383" s="157">
        <v>6.5000000000000002E-2</v>
      </c>
      <c r="T383" s="158">
        <f>S383*H383</f>
        <v>2.08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59" t="s">
        <v>158</v>
      </c>
      <c r="AT383" s="159" t="s">
        <v>153</v>
      </c>
      <c r="AU383" s="159" t="s">
        <v>89</v>
      </c>
      <c r="AY383" s="16" t="s">
        <v>151</v>
      </c>
      <c r="BE383" s="160">
        <f>IF(N383="základní",J383,0)</f>
        <v>0</v>
      </c>
      <c r="BF383" s="160">
        <f>IF(N383="snížená",J383,0)</f>
        <v>0</v>
      </c>
      <c r="BG383" s="160">
        <f>IF(N383="zákl. přenesená",J383,0)</f>
        <v>0</v>
      </c>
      <c r="BH383" s="160">
        <f>IF(N383="sníž. přenesená",J383,0)</f>
        <v>0</v>
      </c>
      <c r="BI383" s="160">
        <f>IF(N383="nulová",J383,0)</f>
        <v>0</v>
      </c>
      <c r="BJ383" s="16" t="s">
        <v>89</v>
      </c>
      <c r="BK383" s="160">
        <f>ROUND(I383*H383,2)</f>
        <v>0</v>
      </c>
      <c r="BL383" s="16" t="s">
        <v>158</v>
      </c>
      <c r="BM383" s="159" t="s">
        <v>670</v>
      </c>
    </row>
    <row r="384" spans="1:65" s="13" customFormat="1" ht="11.25" x14ac:dyDescent="0.2">
      <c r="B384" s="161"/>
      <c r="D384" s="162" t="s">
        <v>160</v>
      </c>
      <c r="E384" s="163" t="s">
        <v>1</v>
      </c>
      <c r="F384" s="164" t="s">
        <v>671</v>
      </c>
      <c r="H384" s="165">
        <v>32</v>
      </c>
      <c r="I384" s="166"/>
      <c r="L384" s="161"/>
      <c r="M384" s="167"/>
      <c r="N384" s="168"/>
      <c r="O384" s="168"/>
      <c r="P384" s="168"/>
      <c r="Q384" s="168"/>
      <c r="R384" s="168"/>
      <c r="S384" s="168"/>
      <c r="T384" s="169"/>
      <c r="AT384" s="163" t="s">
        <v>160</v>
      </c>
      <c r="AU384" s="163" t="s">
        <v>89</v>
      </c>
      <c r="AV384" s="13" t="s">
        <v>89</v>
      </c>
      <c r="AW384" s="13" t="s">
        <v>34</v>
      </c>
      <c r="AX384" s="13" t="s">
        <v>83</v>
      </c>
      <c r="AY384" s="163" t="s">
        <v>151</v>
      </c>
    </row>
    <row r="385" spans="1:65" s="2" customFormat="1" ht="33" customHeight="1" x14ac:dyDescent="0.2">
      <c r="A385" s="31"/>
      <c r="B385" s="147"/>
      <c r="C385" s="148" t="s">
        <v>672</v>
      </c>
      <c r="D385" s="148" t="s">
        <v>153</v>
      </c>
      <c r="E385" s="149" t="s">
        <v>673</v>
      </c>
      <c r="F385" s="150" t="s">
        <v>674</v>
      </c>
      <c r="G385" s="151" t="s">
        <v>306</v>
      </c>
      <c r="H385" s="152">
        <v>9.0500000000000007</v>
      </c>
      <c r="I385" s="153"/>
      <c r="J385" s="154">
        <f>ROUND(I385*H385,2)</f>
        <v>0</v>
      </c>
      <c r="K385" s="150" t="s">
        <v>157</v>
      </c>
      <c r="L385" s="32"/>
      <c r="M385" s="155" t="s">
        <v>1</v>
      </c>
      <c r="N385" s="156" t="s">
        <v>44</v>
      </c>
      <c r="O385" s="57"/>
      <c r="P385" s="157">
        <f>O385*H385</f>
        <v>0</v>
      </c>
      <c r="Q385" s="157">
        <v>7.4160000000000004E-2</v>
      </c>
      <c r="R385" s="157">
        <f>Q385*H385</f>
        <v>0.67114800000000008</v>
      </c>
      <c r="S385" s="157">
        <v>0</v>
      </c>
      <c r="T385" s="158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59" t="s">
        <v>158</v>
      </c>
      <c r="AT385" s="159" t="s">
        <v>153</v>
      </c>
      <c r="AU385" s="159" t="s">
        <v>89</v>
      </c>
      <c r="AY385" s="16" t="s">
        <v>151</v>
      </c>
      <c r="BE385" s="160">
        <f>IF(N385="základní",J385,0)</f>
        <v>0</v>
      </c>
      <c r="BF385" s="160">
        <f>IF(N385="snížená",J385,0)</f>
        <v>0</v>
      </c>
      <c r="BG385" s="160">
        <f>IF(N385="zákl. přenesená",J385,0)</f>
        <v>0</v>
      </c>
      <c r="BH385" s="160">
        <f>IF(N385="sníž. přenesená",J385,0)</f>
        <v>0</v>
      </c>
      <c r="BI385" s="160">
        <f>IF(N385="nulová",J385,0)</f>
        <v>0</v>
      </c>
      <c r="BJ385" s="16" t="s">
        <v>89</v>
      </c>
      <c r="BK385" s="160">
        <f>ROUND(I385*H385,2)</f>
        <v>0</v>
      </c>
      <c r="BL385" s="16" t="s">
        <v>158</v>
      </c>
      <c r="BM385" s="159" t="s">
        <v>675</v>
      </c>
    </row>
    <row r="386" spans="1:65" s="13" customFormat="1" ht="11.25" x14ac:dyDescent="0.2">
      <c r="B386" s="161"/>
      <c r="D386" s="162" t="s">
        <v>160</v>
      </c>
      <c r="E386" s="163" t="s">
        <v>1</v>
      </c>
      <c r="F386" s="164" t="s">
        <v>676</v>
      </c>
      <c r="H386" s="165">
        <v>9.0500000000000007</v>
      </c>
      <c r="I386" s="166"/>
      <c r="L386" s="161"/>
      <c r="M386" s="167"/>
      <c r="N386" s="168"/>
      <c r="O386" s="168"/>
      <c r="P386" s="168"/>
      <c r="Q386" s="168"/>
      <c r="R386" s="168"/>
      <c r="S386" s="168"/>
      <c r="T386" s="169"/>
      <c r="AT386" s="163" t="s">
        <v>160</v>
      </c>
      <c r="AU386" s="163" t="s">
        <v>89</v>
      </c>
      <c r="AV386" s="13" t="s">
        <v>89</v>
      </c>
      <c r="AW386" s="13" t="s">
        <v>34</v>
      </c>
      <c r="AX386" s="13" t="s">
        <v>83</v>
      </c>
      <c r="AY386" s="163" t="s">
        <v>151</v>
      </c>
    </row>
    <row r="387" spans="1:65" s="2" customFormat="1" ht="36" x14ac:dyDescent="0.2">
      <c r="A387" s="31"/>
      <c r="B387" s="147"/>
      <c r="C387" s="148" t="s">
        <v>677</v>
      </c>
      <c r="D387" s="148" t="s">
        <v>153</v>
      </c>
      <c r="E387" s="149" t="s">
        <v>678</v>
      </c>
      <c r="F387" s="150" t="s">
        <v>679</v>
      </c>
      <c r="G387" s="151" t="s">
        <v>225</v>
      </c>
      <c r="H387" s="152">
        <v>5.3</v>
      </c>
      <c r="I387" s="153"/>
      <c r="J387" s="154">
        <f>ROUND(I387*H387,2)</f>
        <v>0</v>
      </c>
      <c r="K387" s="150" t="s">
        <v>157</v>
      </c>
      <c r="L387" s="32"/>
      <c r="M387" s="155" t="s">
        <v>1</v>
      </c>
      <c r="N387" s="156" t="s">
        <v>44</v>
      </c>
      <c r="O387" s="57"/>
      <c r="P387" s="157">
        <f>O387*H387</f>
        <v>0</v>
      </c>
      <c r="Q387" s="157">
        <v>3.09E-2</v>
      </c>
      <c r="R387" s="157">
        <f>Q387*H387</f>
        <v>0.16377</v>
      </c>
      <c r="S387" s="157">
        <v>0</v>
      </c>
      <c r="T387" s="158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59" t="s">
        <v>158</v>
      </c>
      <c r="AT387" s="159" t="s">
        <v>153</v>
      </c>
      <c r="AU387" s="159" t="s">
        <v>89</v>
      </c>
      <c r="AY387" s="16" t="s">
        <v>151</v>
      </c>
      <c r="BE387" s="160">
        <f>IF(N387="základní",J387,0)</f>
        <v>0</v>
      </c>
      <c r="BF387" s="160">
        <f>IF(N387="snížená",J387,0)</f>
        <v>0</v>
      </c>
      <c r="BG387" s="160">
        <f>IF(N387="zákl. přenesená",J387,0)</f>
        <v>0</v>
      </c>
      <c r="BH387" s="160">
        <f>IF(N387="sníž. přenesená",J387,0)</f>
        <v>0</v>
      </c>
      <c r="BI387" s="160">
        <f>IF(N387="nulová",J387,0)</f>
        <v>0</v>
      </c>
      <c r="BJ387" s="16" t="s">
        <v>89</v>
      </c>
      <c r="BK387" s="160">
        <f>ROUND(I387*H387,2)</f>
        <v>0</v>
      </c>
      <c r="BL387" s="16" t="s">
        <v>158</v>
      </c>
      <c r="BM387" s="159" t="s">
        <v>680</v>
      </c>
    </row>
    <row r="388" spans="1:65" s="2" customFormat="1" ht="24" x14ac:dyDescent="0.2">
      <c r="A388" s="31"/>
      <c r="B388" s="147"/>
      <c r="C388" s="148" t="s">
        <v>681</v>
      </c>
      <c r="D388" s="148" t="s">
        <v>153</v>
      </c>
      <c r="E388" s="149" t="s">
        <v>682</v>
      </c>
      <c r="F388" s="150" t="s">
        <v>683</v>
      </c>
      <c r="G388" s="151" t="s">
        <v>306</v>
      </c>
      <c r="H388" s="152">
        <v>29.62</v>
      </c>
      <c r="I388" s="153"/>
      <c r="J388" s="154">
        <f>ROUND(I388*H388,2)</f>
        <v>0</v>
      </c>
      <c r="K388" s="150" t="s">
        <v>157</v>
      </c>
      <c r="L388" s="32"/>
      <c r="M388" s="155" t="s">
        <v>1</v>
      </c>
      <c r="N388" s="156" t="s">
        <v>44</v>
      </c>
      <c r="O388" s="57"/>
      <c r="P388" s="157">
        <f>O388*H388</f>
        <v>0</v>
      </c>
      <c r="Q388" s="157">
        <v>0</v>
      </c>
      <c r="R388" s="157">
        <f>Q388*H388</f>
        <v>0</v>
      </c>
      <c r="S388" s="157">
        <v>1E-3</v>
      </c>
      <c r="T388" s="158">
        <f>S388*H388</f>
        <v>2.962E-2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59" t="s">
        <v>158</v>
      </c>
      <c r="AT388" s="159" t="s">
        <v>153</v>
      </c>
      <c r="AU388" s="159" t="s">
        <v>89</v>
      </c>
      <c r="AY388" s="16" t="s">
        <v>151</v>
      </c>
      <c r="BE388" s="160">
        <f>IF(N388="základní",J388,0)</f>
        <v>0</v>
      </c>
      <c r="BF388" s="160">
        <f>IF(N388="snížená",J388,0)</f>
        <v>0</v>
      </c>
      <c r="BG388" s="160">
        <f>IF(N388="zákl. přenesená",J388,0)</f>
        <v>0</v>
      </c>
      <c r="BH388" s="160">
        <f>IF(N388="sníž. přenesená",J388,0)</f>
        <v>0</v>
      </c>
      <c r="BI388" s="160">
        <f>IF(N388="nulová",J388,0)</f>
        <v>0</v>
      </c>
      <c r="BJ388" s="16" t="s">
        <v>89</v>
      </c>
      <c r="BK388" s="160">
        <f>ROUND(I388*H388,2)</f>
        <v>0</v>
      </c>
      <c r="BL388" s="16" t="s">
        <v>158</v>
      </c>
      <c r="BM388" s="159" t="s">
        <v>684</v>
      </c>
    </row>
    <row r="389" spans="1:65" s="13" customFormat="1" ht="11.25" x14ac:dyDescent="0.2">
      <c r="B389" s="161"/>
      <c r="D389" s="162" t="s">
        <v>160</v>
      </c>
      <c r="E389" s="163" t="s">
        <v>1</v>
      </c>
      <c r="F389" s="164" t="s">
        <v>496</v>
      </c>
      <c r="H389" s="165">
        <v>29.62</v>
      </c>
      <c r="I389" s="166"/>
      <c r="L389" s="161"/>
      <c r="M389" s="167"/>
      <c r="N389" s="168"/>
      <c r="O389" s="168"/>
      <c r="P389" s="168"/>
      <c r="Q389" s="168"/>
      <c r="R389" s="168"/>
      <c r="S389" s="168"/>
      <c r="T389" s="169"/>
      <c r="AT389" s="163" t="s">
        <v>160</v>
      </c>
      <c r="AU389" s="163" t="s">
        <v>89</v>
      </c>
      <c r="AV389" s="13" t="s">
        <v>89</v>
      </c>
      <c r="AW389" s="13" t="s">
        <v>34</v>
      </c>
      <c r="AX389" s="13" t="s">
        <v>83</v>
      </c>
      <c r="AY389" s="163" t="s">
        <v>151</v>
      </c>
    </row>
    <row r="390" spans="1:65" s="2" customFormat="1" ht="33" customHeight="1" x14ac:dyDescent="0.2">
      <c r="A390" s="31"/>
      <c r="B390" s="147"/>
      <c r="C390" s="148" t="s">
        <v>685</v>
      </c>
      <c r="D390" s="148" t="s">
        <v>153</v>
      </c>
      <c r="E390" s="149" t="s">
        <v>686</v>
      </c>
      <c r="F390" s="150" t="s">
        <v>687</v>
      </c>
      <c r="G390" s="151" t="s">
        <v>225</v>
      </c>
      <c r="H390" s="152">
        <v>84.734999999999999</v>
      </c>
      <c r="I390" s="153"/>
      <c r="J390" s="154">
        <f>ROUND(I390*H390,2)</f>
        <v>0</v>
      </c>
      <c r="K390" s="150" t="s">
        <v>157</v>
      </c>
      <c r="L390" s="32"/>
      <c r="M390" s="155" t="s">
        <v>1</v>
      </c>
      <c r="N390" s="156" t="s">
        <v>44</v>
      </c>
      <c r="O390" s="57"/>
      <c r="P390" s="157">
        <f>O390*H390</f>
        <v>0</v>
      </c>
      <c r="Q390" s="157">
        <v>0</v>
      </c>
      <c r="R390" s="157">
        <f>Q390*H390</f>
        <v>0</v>
      </c>
      <c r="S390" s="157">
        <v>4.5999999999999999E-2</v>
      </c>
      <c r="T390" s="158">
        <f>S390*H390</f>
        <v>3.8978099999999998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59" t="s">
        <v>158</v>
      </c>
      <c r="AT390" s="159" t="s">
        <v>153</v>
      </c>
      <c r="AU390" s="159" t="s">
        <v>89</v>
      </c>
      <c r="AY390" s="16" t="s">
        <v>151</v>
      </c>
      <c r="BE390" s="160">
        <f>IF(N390="základní",J390,0)</f>
        <v>0</v>
      </c>
      <c r="BF390" s="160">
        <f>IF(N390="snížená",J390,0)</f>
        <v>0</v>
      </c>
      <c r="BG390" s="160">
        <f>IF(N390="zákl. přenesená",J390,0)</f>
        <v>0</v>
      </c>
      <c r="BH390" s="160">
        <f>IF(N390="sníž. přenesená",J390,0)</f>
        <v>0</v>
      </c>
      <c r="BI390" s="160">
        <f>IF(N390="nulová",J390,0)</f>
        <v>0</v>
      </c>
      <c r="BJ390" s="16" t="s">
        <v>89</v>
      </c>
      <c r="BK390" s="160">
        <f>ROUND(I390*H390,2)</f>
        <v>0</v>
      </c>
      <c r="BL390" s="16" t="s">
        <v>158</v>
      </c>
      <c r="BM390" s="159" t="s">
        <v>688</v>
      </c>
    </row>
    <row r="391" spans="1:65" s="13" customFormat="1" ht="33.75" x14ac:dyDescent="0.2">
      <c r="B391" s="161"/>
      <c r="D391" s="162" t="s">
        <v>160</v>
      </c>
      <c r="E391" s="163" t="s">
        <v>1</v>
      </c>
      <c r="F391" s="164" t="s">
        <v>689</v>
      </c>
      <c r="H391" s="165">
        <v>70.334999999999994</v>
      </c>
      <c r="I391" s="166"/>
      <c r="L391" s="161"/>
      <c r="M391" s="167"/>
      <c r="N391" s="168"/>
      <c r="O391" s="168"/>
      <c r="P391" s="168"/>
      <c r="Q391" s="168"/>
      <c r="R391" s="168"/>
      <c r="S391" s="168"/>
      <c r="T391" s="169"/>
      <c r="AT391" s="163" t="s">
        <v>160</v>
      </c>
      <c r="AU391" s="163" t="s">
        <v>89</v>
      </c>
      <c r="AV391" s="13" t="s">
        <v>89</v>
      </c>
      <c r="AW391" s="13" t="s">
        <v>34</v>
      </c>
      <c r="AX391" s="13" t="s">
        <v>78</v>
      </c>
      <c r="AY391" s="163" t="s">
        <v>151</v>
      </c>
    </row>
    <row r="392" spans="1:65" s="13" customFormat="1" ht="11.25" x14ac:dyDescent="0.2">
      <c r="B392" s="161"/>
      <c r="D392" s="162" t="s">
        <v>160</v>
      </c>
      <c r="E392" s="163" t="s">
        <v>1</v>
      </c>
      <c r="F392" s="164" t="s">
        <v>690</v>
      </c>
      <c r="H392" s="165">
        <v>18.72</v>
      </c>
      <c r="I392" s="166"/>
      <c r="L392" s="161"/>
      <c r="M392" s="167"/>
      <c r="N392" s="168"/>
      <c r="O392" s="168"/>
      <c r="P392" s="168"/>
      <c r="Q392" s="168"/>
      <c r="R392" s="168"/>
      <c r="S392" s="168"/>
      <c r="T392" s="169"/>
      <c r="AT392" s="163" t="s">
        <v>160</v>
      </c>
      <c r="AU392" s="163" t="s">
        <v>89</v>
      </c>
      <c r="AV392" s="13" t="s">
        <v>89</v>
      </c>
      <c r="AW392" s="13" t="s">
        <v>34</v>
      </c>
      <c r="AX392" s="13" t="s">
        <v>78</v>
      </c>
      <c r="AY392" s="163" t="s">
        <v>151</v>
      </c>
    </row>
    <row r="393" spans="1:65" s="13" customFormat="1" ht="11.25" x14ac:dyDescent="0.2">
      <c r="B393" s="161"/>
      <c r="D393" s="162" t="s">
        <v>160</v>
      </c>
      <c r="E393" s="163" t="s">
        <v>1</v>
      </c>
      <c r="F393" s="164" t="s">
        <v>691</v>
      </c>
      <c r="H393" s="165">
        <v>-4.32</v>
      </c>
      <c r="I393" s="166"/>
      <c r="L393" s="161"/>
      <c r="M393" s="167"/>
      <c r="N393" s="168"/>
      <c r="O393" s="168"/>
      <c r="P393" s="168"/>
      <c r="Q393" s="168"/>
      <c r="R393" s="168"/>
      <c r="S393" s="168"/>
      <c r="T393" s="169"/>
      <c r="AT393" s="163" t="s">
        <v>160</v>
      </c>
      <c r="AU393" s="163" t="s">
        <v>89</v>
      </c>
      <c r="AV393" s="13" t="s">
        <v>89</v>
      </c>
      <c r="AW393" s="13" t="s">
        <v>34</v>
      </c>
      <c r="AX393" s="13" t="s">
        <v>78</v>
      </c>
      <c r="AY393" s="163" t="s">
        <v>151</v>
      </c>
    </row>
    <row r="394" spans="1:65" s="14" customFormat="1" ht="11.25" x14ac:dyDescent="0.2">
      <c r="B394" s="170"/>
      <c r="D394" s="162" t="s">
        <v>160</v>
      </c>
      <c r="E394" s="171" t="s">
        <v>1</v>
      </c>
      <c r="F394" s="172" t="s">
        <v>163</v>
      </c>
      <c r="H394" s="173">
        <v>84.734999999999999</v>
      </c>
      <c r="I394" s="174"/>
      <c r="L394" s="170"/>
      <c r="M394" s="175"/>
      <c r="N394" s="176"/>
      <c r="O394" s="176"/>
      <c r="P394" s="176"/>
      <c r="Q394" s="176"/>
      <c r="R394" s="176"/>
      <c r="S394" s="176"/>
      <c r="T394" s="177"/>
      <c r="AT394" s="171" t="s">
        <v>160</v>
      </c>
      <c r="AU394" s="171" t="s">
        <v>89</v>
      </c>
      <c r="AV394" s="14" t="s">
        <v>158</v>
      </c>
      <c r="AW394" s="14" t="s">
        <v>34</v>
      </c>
      <c r="AX394" s="14" t="s">
        <v>83</v>
      </c>
      <c r="AY394" s="171" t="s">
        <v>151</v>
      </c>
    </row>
    <row r="395" spans="1:65" s="2" customFormat="1" ht="24" x14ac:dyDescent="0.2">
      <c r="A395" s="31"/>
      <c r="B395" s="147"/>
      <c r="C395" s="148" t="s">
        <v>692</v>
      </c>
      <c r="D395" s="148" t="s">
        <v>153</v>
      </c>
      <c r="E395" s="149" t="s">
        <v>693</v>
      </c>
      <c r="F395" s="150" t="s">
        <v>694</v>
      </c>
      <c r="G395" s="151" t="s">
        <v>225</v>
      </c>
      <c r="H395" s="152">
        <v>54.155000000000001</v>
      </c>
      <c r="I395" s="153"/>
      <c r="J395" s="154">
        <f>ROUND(I395*H395,2)</f>
        <v>0</v>
      </c>
      <c r="K395" s="150" t="s">
        <v>157</v>
      </c>
      <c r="L395" s="32"/>
      <c r="M395" s="155" t="s">
        <v>1</v>
      </c>
      <c r="N395" s="156" t="s">
        <v>44</v>
      </c>
      <c r="O395" s="57"/>
      <c r="P395" s="157">
        <f>O395*H395</f>
        <v>0</v>
      </c>
      <c r="Q395" s="157">
        <v>0</v>
      </c>
      <c r="R395" s="157">
        <f>Q395*H395</f>
        <v>0</v>
      </c>
      <c r="S395" s="157">
        <v>6.8000000000000005E-2</v>
      </c>
      <c r="T395" s="158">
        <f>S395*H395</f>
        <v>3.6825400000000004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59" t="s">
        <v>158</v>
      </c>
      <c r="AT395" s="159" t="s">
        <v>153</v>
      </c>
      <c r="AU395" s="159" t="s">
        <v>89</v>
      </c>
      <c r="AY395" s="16" t="s">
        <v>151</v>
      </c>
      <c r="BE395" s="160">
        <f>IF(N395="základní",J395,0)</f>
        <v>0</v>
      </c>
      <c r="BF395" s="160">
        <f>IF(N395="snížená",J395,0)</f>
        <v>0</v>
      </c>
      <c r="BG395" s="160">
        <f>IF(N395="zákl. přenesená",J395,0)</f>
        <v>0</v>
      </c>
      <c r="BH395" s="160">
        <f>IF(N395="sníž. přenesená",J395,0)</f>
        <v>0</v>
      </c>
      <c r="BI395" s="160">
        <f>IF(N395="nulová",J395,0)</f>
        <v>0</v>
      </c>
      <c r="BJ395" s="16" t="s">
        <v>89</v>
      </c>
      <c r="BK395" s="160">
        <f>ROUND(I395*H395,2)</f>
        <v>0</v>
      </c>
      <c r="BL395" s="16" t="s">
        <v>158</v>
      </c>
      <c r="BM395" s="159" t="s">
        <v>695</v>
      </c>
    </row>
    <row r="396" spans="1:65" s="13" customFormat="1" ht="33.75" x14ac:dyDescent="0.2">
      <c r="B396" s="161"/>
      <c r="D396" s="162" t="s">
        <v>160</v>
      </c>
      <c r="E396" s="163" t="s">
        <v>1</v>
      </c>
      <c r="F396" s="164" t="s">
        <v>696</v>
      </c>
      <c r="H396" s="165">
        <v>54.155000000000001</v>
      </c>
      <c r="I396" s="166"/>
      <c r="L396" s="161"/>
      <c r="M396" s="167"/>
      <c r="N396" s="168"/>
      <c r="O396" s="168"/>
      <c r="P396" s="168"/>
      <c r="Q396" s="168"/>
      <c r="R396" s="168"/>
      <c r="S396" s="168"/>
      <c r="T396" s="169"/>
      <c r="AT396" s="163" t="s">
        <v>160</v>
      </c>
      <c r="AU396" s="163" t="s">
        <v>89</v>
      </c>
      <c r="AV396" s="13" t="s">
        <v>89</v>
      </c>
      <c r="AW396" s="13" t="s">
        <v>34</v>
      </c>
      <c r="AX396" s="13" t="s">
        <v>83</v>
      </c>
      <c r="AY396" s="163" t="s">
        <v>151</v>
      </c>
    </row>
    <row r="397" spans="1:65" s="2" customFormat="1" ht="24" x14ac:dyDescent="0.2">
      <c r="A397" s="31"/>
      <c r="B397" s="147"/>
      <c r="C397" s="148" t="s">
        <v>697</v>
      </c>
      <c r="D397" s="148" t="s">
        <v>153</v>
      </c>
      <c r="E397" s="149" t="s">
        <v>698</v>
      </c>
      <c r="F397" s="150" t="s">
        <v>699</v>
      </c>
      <c r="G397" s="151" t="s">
        <v>306</v>
      </c>
      <c r="H397" s="152">
        <v>20</v>
      </c>
      <c r="I397" s="153"/>
      <c r="J397" s="154">
        <f>ROUND(I397*H397,2)</f>
        <v>0</v>
      </c>
      <c r="K397" s="150" t="s">
        <v>157</v>
      </c>
      <c r="L397" s="32"/>
      <c r="M397" s="155" t="s">
        <v>1</v>
      </c>
      <c r="N397" s="156" t="s">
        <v>44</v>
      </c>
      <c r="O397" s="57"/>
      <c r="P397" s="157">
        <f>O397*H397</f>
        <v>0</v>
      </c>
      <c r="Q397" s="157">
        <v>4.2999999999999999E-4</v>
      </c>
      <c r="R397" s="157">
        <f>Q397*H397</f>
        <v>8.6E-3</v>
      </c>
      <c r="S397" s="157">
        <v>0</v>
      </c>
      <c r="T397" s="158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59" t="s">
        <v>158</v>
      </c>
      <c r="AT397" s="159" t="s">
        <v>153</v>
      </c>
      <c r="AU397" s="159" t="s">
        <v>89</v>
      </c>
      <c r="AY397" s="16" t="s">
        <v>151</v>
      </c>
      <c r="BE397" s="160">
        <f>IF(N397="základní",J397,0)</f>
        <v>0</v>
      </c>
      <c r="BF397" s="160">
        <f>IF(N397="snížená",J397,0)</f>
        <v>0</v>
      </c>
      <c r="BG397" s="160">
        <f>IF(N397="zákl. přenesená",J397,0)</f>
        <v>0</v>
      </c>
      <c r="BH397" s="160">
        <f>IF(N397="sníž. přenesená",J397,0)</f>
        <v>0</v>
      </c>
      <c r="BI397" s="160">
        <f>IF(N397="nulová",J397,0)</f>
        <v>0</v>
      </c>
      <c r="BJ397" s="16" t="s">
        <v>89</v>
      </c>
      <c r="BK397" s="160">
        <f>ROUND(I397*H397,2)</f>
        <v>0</v>
      </c>
      <c r="BL397" s="16" t="s">
        <v>158</v>
      </c>
      <c r="BM397" s="159" t="s">
        <v>700</v>
      </c>
    </row>
    <row r="398" spans="1:65" s="13" customFormat="1" ht="11.25" x14ac:dyDescent="0.2">
      <c r="B398" s="161"/>
      <c r="D398" s="162" t="s">
        <v>160</v>
      </c>
      <c r="E398" s="163" t="s">
        <v>1</v>
      </c>
      <c r="F398" s="164" t="s">
        <v>701</v>
      </c>
      <c r="H398" s="165">
        <v>20</v>
      </c>
      <c r="I398" s="166"/>
      <c r="L398" s="161"/>
      <c r="M398" s="167"/>
      <c r="N398" s="168"/>
      <c r="O398" s="168"/>
      <c r="P398" s="168"/>
      <c r="Q398" s="168"/>
      <c r="R398" s="168"/>
      <c r="S398" s="168"/>
      <c r="T398" s="169"/>
      <c r="AT398" s="163" t="s">
        <v>160</v>
      </c>
      <c r="AU398" s="163" t="s">
        <v>89</v>
      </c>
      <c r="AV398" s="13" t="s">
        <v>89</v>
      </c>
      <c r="AW398" s="13" t="s">
        <v>34</v>
      </c>
      <c r="AX398" s="13" t="s">
        <v>83</v>
      </c>
      <c r="AY398" s="163" t="s">
        <v>151</v>
      </c>
    </row>
    <row r="399" spans="1:65" s="2" customFormat="1" ht="24" x14ac:dyDescent="0.2">
      <c r="A399" s="31"/>
      <c r="B399" s="147"/>
      <c r="C399" s="178" t="s">
        <v>702</v>
      </c>
      <c r="D399" s="178" t="s">
        <v>344</v>
      </c>
      <c r="E399" s="179" t="s">
        <v>703</v>
      </c>
      <c r="F399" s="180" t="s">
        <v>704</v>
      </c>
      <c r="G399" s="181" t="s">
        <v>180</v>
      </c>
      <c r="H399" s="182">
        <v>1.9E-2</v>
      </c>
      <c r="I399" s="183"/>
      <c r="J399" s="184">
        <f>ROUND(I399*H399,2)</f>
        <v>0</v>
      </c>
      <c r="K399" s="180" t="s">
        <v>157</v>
      </c>
      <c r="L399" s="185"/>
      <c r="M399" s="186" t="s">
        <v>1</v>
      </c>
      <c r="N399" s="187" t="s">
        <v>44</v>
      </c>
      <c r="O399" s="57"/>
      <c r="P399" s="157">
        <f>O399*H399</f>
        <v>0</v>
      </c>
      <c r="Q399" s="157">
        <v>1</v>
      </c>
      <c r="R399" s="157">
        <f>Q399*H399</f>
        <v>1.9E-2</v>
      </c>
      <c r="S399" s="157">
        <v>0</v>
      </c>
      <c r="T399" s="158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59" t="s">
        <v>198</v>
      </c>
      <c r="AT399" s="159" t="s">
        <v>344</v>
      </c>
      <c r="AU399" s="159" t="s">
        <v>89</v>
      </c>
      <c r="AY399" s="16" t="s">
        <v>151</v>
      </c>
      <c r="BE399" s="160">
        <f>IF(N399="základní",J399,0)</f>
        <v>0</v>
      </c>
      <c r="BF399" s="160">
        <f>IF(N399="snížená",J399,0)</f>
        <v>0</v>
      </c>
      <c r="BG399" s="160">
        <f>IF(N399="zákl. přenesená",J399,0)</f>
        <v>0</v>
      </c>
      <c r="BH399" s="160">
        <f>IF(N399="sníž. přenesená",J399,0)</f>
        <v>0</v>
      </c>
      <c r="BI399" s="160">
        <f>IF(N399="nulová",J399,0)</f>
        <v>0</v>
      </c>
      <c r="BJ399" s="16" t="s">
        <v>89</v>
      </c>
      <c r="BK399" s="160">
        <f>ROUND(I399*H399,2)</f>
        <v>0</v>
      </c>
      <c r="BL399" s="16" t="s">
        <v>158</v>
      </c>
      <c r="BM399" s="159" t="s">
        <v>705</v>
      </c>
    </row>
    <row r="400" spans="1:65" s="13" customFormat="1" ht="11.25" x14ac:dyDescent="0.2">
      <c r="B400" s="161"/>
      <c r="D400" s="162" t="s">
        <v>160</v>
      </c>
      <c r="E400" s="163" t="s">
        <v>1</v>
      </c>
      <c r="F400" s="164" t="s">
        <v>706</v>
      </c>
      <c r="H400" s="165">
        <v>1.9E-2</v>
      </c>
      <c r="I400" s="166"/>
      <c r="L400" s="161"/>
      <c r="M400" s="167"/>
      <c r="N400" s="168"/>
      <c r="O400" s="168"/>
      <c r="P400" s="168"/>
      <c r="Q400" s="168"/>
      <c r="R400" s="168"/>
      <c r="S400" s="168"/>
      <c r="T400" s="169"/>
      <c r="AT400" s="163" t="s">
        <v>160</v>
      </c>
      <c r="AU400" s="163" t="s">
        <v>89</v>
      </c>
      <c r="AV400" s="13" t="s">
        <v>89</v>
      </c>
      <c r="AW400" s="13" t="s">
        <v>34</v>
      </c>
      <c r="AX400" s="13" t="s">
        <v>83</v>
      </c>
      <c r="AY400" s="163" t="s">
        <v>151</v>
      </c>
    </row>
    <row r="401" spans="1:65" s="12" customFormat="1" ht="22.9" customHeight="1" x14ac:dyDescent="0.2">
      <c r="B401" s="134"/>
      <c r="D401" s="135" t="s">
        <v>77</v>
      </c>
      <c r="E401" s="145" t="s">
        <v>707</v>
      </c>
      <c r="F401" s="145" t="s">
        <v>708</v>
      </c>
      <c r="I401" s="137"/>
      <c r="J401" s="146">
        <f>BK401</f>
        <v>0</v>
      </c>
      <c r="L401" s="134"/>
      <c r="M401" s="139"/>
      <c r="N401" s="140"/>
      <c r="O401" s="140"/>
      <c r="P401" s="141">
        <f>SUM(P402:P413)</f>
        <v>0</v>
      </c>
      <c r="Q401" s="140"/>
      <c r="R401" s="141">
        <f>SUM(R402:R413)</f>
        <v>0</v>
      </c>
      <c r="S401" s="140"/>
      <c r="T401" s="142">
        <f>SUM(T402:T413)</f>
        <v>0</v>
      </c>
      <c r="AR401" s="135" t="s">
        <v>83</v>
      </c>
      <c r="AT401" s="143" t="s">
        <v>77</v>
      </c>
      <c r="AU401" s="143" t="s">
        <v>83</v>
      </c>
      <c r="AY401" s="135" t="s">
        <v>151</v>
      </c>
      <c r="BK401" s="144">
        <f>SUM(BK402:BK413)</f>
        <v>0</v>
      </c>
    </row>
    <row r="402" spans="1:65" s="2" customFormat="1" ht="24" x14ac:dyDescent="0.2">
      <c r="A402" s="31"/>
      <c r="B402" s="147"/>
      <c r="C402" s="148" t="s">
        <v>709</v>
      </c>
      <c r="D402" s="148" t="s">
        <v>153</v>
      </c>
      <c r="E402" s="149" t="s">
        <v>710</v>
      </c>
      <c r="F402" s="150" t="s">
        <v>711</v>
      </c>
      <c r="G402" s="151" t="s">
        <v>180</v>
      </c>
      <c r="H402" s="152">
        <v>199.38200000000001</v>
      </c>
      <c r="I402" s="153"/>
      <c r="J402" s="154">
        <f>ROUND(I402*H402,2)</f>
        <v>0</v>
      </c>
      <c r="K402" s="150" t="s">
        <v>157</v>
      </c>
      <c r="L402" s="32"/>
      <c r="M402" s="155" t="s">
        <v>1</v>
      </c>
      <c r="N402" s="156" t="s">
        <v>44</v>
      </c>
      <c r="O402" s="57"/>
      <c r="P402" s="157">
        <f>O402*H402</f>
        <v>0</v>
      </c>
      <c r="Q402" s="157">
        <v>0</v>
      </c>
      <c r="R402" s="157">
        <f>Q402*H402</f>
        <v>0</v>
      </c>
      <c r="S402" s="157">
        <v>0</v>
      </c>
      <c r="T402" s="158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59" t="s">
        <v>158</v>
      </c>
      <c r="AT402" s="159" t="s">
        <v>153</v>
      </c>
      <c r="AU402" s="159" t="s">
        <v>89</v>
      </c>
      <c r="AY402" s="16" t="s">
        <v>151</v>
      </c>
      <c r="BE402" s="160">
        <f>IF(N402="základní",J402,0)</f>
        <v>0</v>
      </c>
      <c r="BF402" s="160">
        <f>IF(N402="snížená",J402,0)</f>
        <v>0</v>
      </c>
      <c r="BG402" s="160">
        <f>IF(N402="zákl. přenesená",J402,0)</f>
        <v>0</v>
      </c>
      <c r="BH402" s="160">
        <f>IF(N402="sníž. přenesená",J402,0)</f>
        <v>0</v>
      </c>
      <c r="BI402" s="160">
        <f>IF(N402="nulová",J402,0)</f>
        <v>0</v>
      </c>
      <c r="BJ402" s="16" t="s">
        <v>89</v>
      </c>
      <c r="BK402" s="160">
        <f>ROUND(I402*H402,2)</f>
        <v>0</v>
      </c>
      <c r="BL402" s="16" t="s">
        <v>158</v>
      </c>
      <c r="BM402" s="159" t="s">
        <v>712</v>
      </c>
    </row>
    <row r="403" spans="1:65" s="2" customFormat="1" ht="24" x14ac:dyDescent="0.2">
      <c r="A403" s="31"/>
      <c r="B403" s="147"/>
      <c r="C403" s="148" t="s">
        <v>713</v>
      </c>
      <c r="D403" s="148" t="s">
        <v>153</v>
      </c>
      <c r="E403" s="149" t="s">
        <v>714</v>
      </c>
      <c r="F403" s="150" t="s">
        <v>715</v>
      </c>
      <c r="G403" s="151" t="s">
        <v>180</v>
      </c>
      <c r="H403" s="152">
        <v>3788.2579999999998</v>
      </c>
      <c r="I403" s="153"/>
      <c r="J403" s="154">
        <f>ROUND(I403*H403,2)</f>
        <v>0</v>
      </c>
      <c r="K403" s="150" t="s">
        <v>157</v>
      </c>
      <c r="L403" s="32"/>
      <c r="M403" s="155" t="s">
        <v>1</v>
      </c>
      <c r="N403" s="156" t="s">
        <v>44</v>
      </c>
      <c r="O403" s="57"/>
      <c r="P403" s="157">
        <f>O403*H403</f>
        <v>0</v>
      </c>
      <c r="Q403" s="157">
        <v>0</v>
      </c>
      <c r="R403" s="157">
        <f>Q403*H403</f>
        <v>0</v>
      </c>
      <c r="S403" s="157">
        <v>0</v>
      </c>
      <c r="T403" s="158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59" t="s">
        <v>158</v>
      </c>
      <c r="AT403" s="159" t="s">
        <v>153</v>
      </c>
      <c r="AU403" s="159" t="s">
        <v>89</v>
      </c>
      <c r="AY403" s="16" t="s">
        <v>151</v>
      </c>
      <c r="BE403" s="160">
        <f>IF(N403="základní",J403,0)</f>
        <v>0</v>
      </c>
      <c r="BF403" s="160">
        <f>IF(N403="snížená",J403,0)</f>
        <v>0</v>
      </c>
      <c r="BG403" s="160">
        <f>IF(N403="zákl. přenesená",J403,0)</f>
        <v>0</v>
      </c>
      <c r="BH403" s="160">
        <f>IF(N403="sníž. přenesená",J403,0)</f>
        <v>0</v>
      </c>
      <c r="BI403" s="160">
        <f>IF(N403="nulová",J403,0)</f>
        <v>0</v>
      </c>
      <c r="BJ403" s="16" t="s">
        <v>89</v>
      </c>
      <c r="BK403" s="160">
        <f>ROUND(I403*H403,2)</f>
        <v>0</v>
      </c>
      <c r="BL403" s="16" t="s">
        <v>158</v>
      </c>
      <c r="BM403" s="159" t="s">
        <v>716</v>
      </c>
    </row>
    <row r="404" spans="1:65" s="13" customFormat="1" ht="11.25" x14ac:dyDescent="0.2">
      <c r="B404" s="161"/>
      <c r="D404" s="162" t="s">
        <v>160</v>
      </c>
      <c r="E404" s="163" t="s">
        <v>1</v>
      </c>
      <c r="F404" s="164" t="s">
        <v>717</v>
      </c>
      <c r="H404" s="165">
        <v>3788.2579999999998</v>
      </c>
      <c r="I404" s="166"/>
      <c r="L404" s="161"/>
      <c r="M404" s="167"/>
      <c r="N404" s="168"/>
      <c r="O404" s="168"/>
      <c r="P404" s="168"/>
      <c r="Q404" s="168"/>
      <c r="R404" s="168"/>
      <c r="S404" s="168"/>
      <c r="T404" s="169"/>
      <c r="AT404" s="163" t="s">
        <v>160</v>
      </c>
      <c r="AU404" s="163" t="s">
        <v>89</v>
      </c>
      <c r="AV404" s="13" t="s">
        <v>89</v>
      </c>
      <c r="AW404" s="13" t="s">
        <v>34</v>
      </c>
      <c r="AX404" s="13" t="s">
        <v>83</v>
      </c>
      <c r="AY404" s="163" t="s">
        <v>151</v>
      </c>
    </row>
    <row r="405" spans="1:65" s="2" customFormat="1" ht="33" customHeight="1" x14ac:dyDescent="0.2">
      <c r="A405" s="31"/>
      <c r="B405" s="147"/>
      <c r="C405" s="148" t="s">
        <v>718</v>
      </c>
      <c r="D405" s="148" t="s">
        <v>153</v>
      </c>
      <c r="E405" s="149" t="s">
        <v>719</v>
      </c>
      <c r="F405" s="150" t="s">
        <v>720</v>
      </c>
      <c r="G405" s="151" t="s">
        <v>180</v>
      </c>
      <c r="H405" s="152">
        <v>74.932000000000002</v>
      </c>
      <c r="I405" s="153"/>
      <c r="J405" s="154">
        <f>ROUND(I405*H405,2)</f>
        <v>0</v>
      </c>
      <c r="K405" s="150" t="s">
        <v>157</v>
      </c>
      <c r="L405" s="32"/>
      <c r="M405" s="155" t="s">
        <v>1</v>
      </c>
      <c r="N405" s="156" t="s">
        <v>44</v>
      </c>
      <c r="O405" s="57"/>
      <c r="P405" s="157">
        <f>O405*H405</f>
        <v>0</v>
      </c>
      <c r="Q405" s="157">
        <v>0</v>
      </c>
      <c r="R405" s="157">
        <f>Q405*H405</f>
        <v>0</v>
      </c>
      <c r="S405" s="157">
        <v>0</v>
      </c>
      <c r="T405" s="158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59" t="s">
        <v>158</v>
      </c>
      <c r="AT405" s="159" t="s">
        <v>153</v>
      </c>
      <c r="AU405" s="159" t="s">
        <v>89</v>
      </c>
      <c r="AY405" s="16" t="s">
        <v>151</v>
      </c>
      <c r="BE405" s="160">
        <f>IF(N405="základní",J405,0)</f>
        <v>0</v>
      </c>
      <c r="BF405" s="160">
        <f>IF(N405="snížená",J405,0)</f>
        <v>0</v>
      </c>
      <c r="BG405" s="160">
        <f>IF(N405="zákl. přenesená",J405,0)</f>
        <v>0</v>
      </c>
      <c r="BH405" s="160">
        <f>IF(N405="sníž. přenesená",J405,0)</f>
        <v>0</v>
      </c>
      <c r="BI405" s="160">
        <f>IF(N405="nulová",J405,0)</f>
        <v>0</v>
      </c>
      <c r="BJ405" s="16" t="s">
        <v>89</v>
      </c>
      <c r="BK405" s="160">
        <f>ROUND(I405*H405,2)</f>
        <v>0</v>
      </c>
      <c r="BL405" s="16" t="s">
        <v>158</v>
      </c>
      <c r="BM405" s="159" t="s">
        <v>721</v>
      </c>
    </row>
    <row r="406" spans="1:65" s="13" customFormat="1" ht="11.25" x14ac:dyDescent="0.2">
      <c r="B406" s="161"/>
      <c r="D406" s="162" t="s">
        <v>160</v>
      </c>
      <c r="E406" s="163" t="s">
        <v>1</v>
      </c>
      <c r="F406" s="164" t="s">
        <v>722</v>
      </c>
      <c r="H406" s="165">
        <v>74.932000000000002</v>
      </c>
      <c r="I406" s="166"/>
      <c r="L406" s="161"/>
      <c r="M406" s="167"/>
      <c r="N406" s="168"/>
      <c r="O406" s="168"/>
      <c r="P406" s="168"/>
      <c r="Q406" s="168"/>
      <c r="R406" s="168"/>
      <c r="S406" s="168"/>
      <c r="T406" s="169"/>
      <c r="AT406" s="163" t="s">
        <v>160</v>
      </c>
      <c r="AU406" s="163" t="s">
        <v>89</v>
      </c>
      <c r="AV406" s="13" t="s">
        <v>89</v>
      </c>
      <c r="AW406" s="13" t="s">
        <v>34</v>
      </c>
      <c r="AX406" s="13" t="s">
        <v>83</v>
      </c>
      <c r="AY406" s="163" t="s">
        <v>151</v>
      </c>
    </row>
    <row r="407" spans="1:65" s="2" customFormat="1" ht="33" customHeight="1" x14ac:dyDescent="0.2">
      <c r="A407" s="31"/>
      <c r="B407" s="147"/>
      <c r="C407" s="148" t="s">
        <v>723</v>
      </c>
      <c r="D407" s="148" t="s">
        <v>153</v>
      </c>
      <c r="E407" s="149" t="s">
        <v>724</v>
      </c>
      <c r="F407" s="150" t="s">
        <v>725</v>
      </c>
      <c r="G407" s="151" t="s">
        <v>180</v>
      </c>
      <c r="H407" s="152">
        <v>60.161999999999999</v>
      </c>
      <c r="I407" s="153"/>
      <c r="J407" s="154">
        <f>ROUND(I407*H407,2)</f>
        <v>0</v>
      </c>
      <c r="K407" s="150" t="s">
        <v>157</v>
      </c>
      <c r="L407" s="32"/>
      <c r="M407" s="155" t="s">
        <v>1</v>
      </c>
      <c r="N407" s="156" t="s">
        <v>44</v>
      </c>
      <c r="O407" s="57"/>
      <c r="P407" s="157">
        <f>O407*H407</f>
        <v>0</v>
      </c>
      <c r="Q407" s="157">
        <v>0</v>
      </c>
      <c r="R407" s="157">
        <f>Q407*H407</f>
        <v>0</v>
      </c>
      <c r="S407" s="157">
        <v>0</v>
      </c>
      <c r="T407" s="158">
        <f>S407*H407</f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59" t="s">
        <v>158</v>
      </c>
      <c r="AT407" s="159" t="s">
        <v>153</v>
      </c>
      <c r="AU407" s="159" t="s">
        <v>89</v>
      </c>
      <c r="AY407" s="16" t="s">
        <v>151</v>
      </c>
      <c r="BE407" s="160">
        <f>IF(N407="základní",J407,0)</f>
        <v>0</v>
      </c>
      <c r="BF407" s="160">
        <f>IF(N407="snížená",J407,0)</f>
        <v>0</v>
      </c>
      <c r="BG407" s="160">
        <f>IF(N407="zákl. přenesená",J407,0)</f>
        <v>0</v>
      </c>
      <c r="BH407" s="160">
        <f>IF(N407="sníž. přenesená",J407,0)</f>
        <v>0</v>
      </c>
      <c r="BI407" s="160">
        <f>IF(N407="nulová",J407,0)</f>
        <v>0</v>
      </c>
      <c r="BJ407" s="16" t="s">
        <v>89</v>
      </c>
      <c r="BK407" s="160">
        <f>ROUND(I407*H407,2)</f>
        <v>0</v>
      </c>
      <c r="BL407" s="16" t="s">
        <v>158</v>
      </c>
      <c r="BM407" s="159" t="s">
        <v>726</v>
      </c>
    </row>
    <row r="408" spans="1:65" s="13" customFormat="1" ht="22.5" x14ac:dyDescent="0.2">
      <c r="B408" s="161"/>
      <c r="D408" s="162" t="s">
        <v>160</v>
      </c>
      <c r="E408" s="163" t="s">
        <v>1</v>
      </c>
      <c r="F408" s="164" t="s">
        <v>727</v>
      </c>
      <c r="H408" s="165">
        <v>60.161999999999999</v>
      </c>
      <c r="I408" s="166"/>
      <c r="L408" s="161"/>
      <c r="M408" s="167"/>
      <c r="N408" s="168"/>
      <c r="O408" s="168"/>
      <c r="P408" s="168"/>
      <c r="Q408" s="168"/>
      <c r="R408" s="168"/>
      <c r="S408" s="168"/>
      <c r="T408" s="169"/>
      <c r="AT408" s="163" t="s">
        <v>160</v>
      </c>
      <c r="AU408" s="163" t="s">
        <v>89</v>
      </c>
      <c r="AV408" s="13" t="s">
        <v>89</v>
      </c>
      <c r="AW408" s="13" t="s">
        <v>34</v>
      </c>
      <c r="AX408" s="13" t="s">
        <v>83</v>
      </c>
      <c r="AY408" s="163" t="s">
        <v>151</v>
      </c>
    </row>
    <row r="409" spans="1:65" s="2" customFormat="1" ht="33" customHeight="1" x14ac:dyDescent="0.2">
      <c r="A409" s="31"/>
      <c r="B409" s="147"/>
      <c r="C409" s="148" t="s">
        <v>728</v>
      </c>
      <c r="D409" s="148" t="s">
        <v>153</v>
      </c>
      <c r="E409" s="149" t="s">
        <v>729</v>
      </c>
      <c r="F409" s="150" t="s">
        <v>730</v>
      </c>
      <c r="G409" s="151" t="s">
        <v>180</v>
      </c>
      <c r="H409" s="152">
        <v>61.387999999999998</v>
      </c>
      <c r="I409" s="153"/>
      <c r="J409" s="154">
        <f>ROUND(I409*H409,2)</f>
        <v>0</v>
      </c>
      <c r="K409" s="150" t="s">
        <v>157</v>
      </c>
      <c r="L409" s="32"/>
      <c r="M409" s="155" t="s">
        <v>1</v>
      </c>
      <c r="N409" s="156" t="s">
        <v>44</v>
      </c>
      <c r="O409" s="57"/>
      <c r="P409" s="157">
        <f>O409*H409</f>
        <v>0</v>
      </c>
      <c r="Q409" s="157">
        <v>0</v>
      </c>
      <c r="R409" s="157">
        <f>Q409*H409</f>
        <v>0</v>
      </c>
      <c r="S409" s="157">
        <v>0</v>
      </c>
      <c r="T409" s="158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59" t="s">
        <v>158</v>
      </c>
      <c r="AT409" s="159" t="s">
        <v>153</v>
      </c>
      <c r="AU409" s="159" t="s">
        <v>89</v>
      </c>
      <c r="AY409" s="16" t="s">
        <v>151</v>
      </c>
      <c r="BE409" s="160">
        <f>IF(N409="základní",J409,0)</f>
        <v>0</v>
      </c>
      <c r="BF409" s="160">
        <f>IF(N409="snížená",J409,0)</f>
        <v>0</v>
      </c>
      <c r="BG409" s="160">
        <f>IF(N409="zákl. přenesená",J409,0)</f>
        <v>0</v>
      </c>
      <c r="BH409" s="160">
        <f>IF(N409="sníž. přenesená",J409,0)</f>
        <v>0</v>
      </c>
      <c r="BI409" s="160">
        <f>IF(N409="nulová",J409,0)</f>
        <v>0</v>
      </c>
      <c r="BJ409" s="16" t="s">
        <v>89</v>
      </c>
      <c r="BK409" s="160">
        <f>ROUND(I409*H409,2)</f>
        <v>0</v>
      </c>
      <c r="BL409" s="16" t="s">
        <v>158</v>
      </c>
      <c r="BM409" s="159" t="s">
        <v>731</v>
      </c>
    </row>
    <row r="410" spans="1:65" s="13" customFormat="1" ht="11.25" x14ac:dyDescent="0.2">
      <c r="B410" s="161"/>
      <c r="D410" s="162" t="s">
        <v>160</v>
      </c>
      <c r="E410" s="163" t="s">
        <v>1</v>
      </c>
      <c r="F410" s="164" t="s">
        <v>732</v>
      </c>
      <c r="H410" s="165">
        <v>61.387999999999998</v>
      </c>
      <c r="I410" s="166"/>
      <c r="L410" s="161"/>
      <c r="M410" s="167"/>
      <c r="N410" s="168"/>
      <c r="O410" s="168"/>
      <c r="P410" s="168"/>
      <c r="Q410" s="168"/>
      <c r="R410" s="168"/>
      <c r="S410" s="168"/>
      <c r="T410" s="169"/>
      <c r="AT410" s="163" t="s">
        <v>160</v>
      </c>
      <c r="AU410" s="163" t="s">
        <v>89</v>
      </c>
      <c r="AV410" s="13" t="s">
        <v>89</v>
      </c>
      <c r="AW410" s="13" t="s">
        <v>34</v>
      </c>
      <c r="AX410" s="13" t="s">
        <v>83</v>
      </c>
      <c r="AY410" s="163" t="s">
        <v>151</v>
      </c>
    </row>
    <row r="411" spans="1:65" s="2" customFormat="1" ht="33" customHeight="1" x14ac:dyDescent="0.2">
      <c r="A411" s="31"/>
      <c r="B411" s="147"/>
      <c r="C411" s="148" t="s">
        <v>733</v>
      </c>
      <c r="D411" s="148" t="s">
        <v>153</v>
      </c>
      <c r="E411" s="149" t="s">
        <v>734</v>
      </c>
      <c r="F411" s="150" t="s">
        <v>735</v>
      </c>
      <c r="G411" s="151" t="s">
        <v>180</v>
      </c>
      <c r="H411" s="152">
        <v>2.6349999999999998</v>
      </c>
      <c r="I411" s="153"/>
      <c r="J411" s="154">
        <f>ROUND(I411*H411,2)</f>
        <v>0</v>
      </c>
      <c r="K411" s="150" t="s">
        <v>157</v>
      </c>
      <c r="L411" s="32"/>
      <c r="M411" s="155" t="s">
        <v>1</v>
      </c>
      <c r="N411" s="156" t="s">
        <v>44</v>
      </c>
      <c r="O411" s="57"/>
      <c r="P411" s="157">
        <f>O411*H411</f>
        <v>0</v>
      </c>
      <c r="Q411" s="157">
        <v>0</v>
      </c>
      <c r="R411" s="157">
        <f>Q411*H411</f>
        <v>0</v>
      </c>
      <c r="S411" s="157">
        <v>0</v>
      </c>
      <c r="T411" s="158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59" t="s">
        <v>158</v>
      </c>
      <c r="AT411" s="159" t="s">
        <v>153</v>
      </c>
      <c r="AU411" s="159" t="s">
        <v>89</v>
      </c>
      <c r="AY411" s="16" t="s">
        <v>151</v>
      </c>
      <c r="BE411" s="160">
        <f>IF(N411="základní",J411,0)</f>
        <v>0</v>
      </c>
      <c r="BF411" s="160">
        <f>IF(N411="snížená",J411,0)</f>
        <v>0</v>
      </c>
      <c r="BG411" s="160">
        <f>IF(N411="zákl. přenesená",J411,0)</f>
        <v>0</v>
      </c>
      <c r="BH411" s="160">
        <f>IF(N411="sníž. přenesená",J411,0)</f>
        <v>0</v>
      </c>
      <c r="BI411" s="160">
        <f>IF(N411="nulová",J411,0)</f>
        <v>0</v>
      </c>
      <c r="BJ411" s="16" t="s">
        <v>89</v>
      </c>
      <c r="BK411" s="160">
        <f>ROUND(I411*H411,2)</f>
        <v>0</v>
      </c>
      <c r="BL411" s="16" t="s">
        <v>158</v>
      </c>
      <c r="BM411" s="159" t="s">
        <v>736</v>
      </c>
    </row>
    <row r="412" spans="1:65" s="2" customFormat="1" ht="36" x14ac:dyDescent="0.2">
      <c r="A412" s="31"/>
      <c r="B412" s="147"/>
      <c r="C412" s="148" t="s">
        <v>737</v>
      </c>
      <c r="D412" s="148" t="s">
        <v>153</v>
      </c>
      <c r="E412" s="149" t="s">
        <v>738</v>
      </c>
      <c r="F412" s="150" t="s">
        <v>739</v>
      </c>
      <c r="G412" s="151" t="s">
        <v>180</v>
      </c>
      <c r="H412" s="152">
        <v>0.24199999999999999</v>
      </c>
      <c r="I412" s="153"/>
      <c r="J412" s="154">
        <f>ROUND(I412*H412,2)</f>
        <v>0</v>
      </c>
      <c r="K412" s="150" t="s">
        <v>157</v>
      </c>
      <c r="L412" s="32"/>
      <c r="M412" s="155" t="s">
        <v>1</v>
      </c>
      <c r="N412" s="156" t="s">
        <v>44</v>
      </c>
      <c r="O412" s="57"/>
      <c r="P412" s="157">
        <f>O412*H412</f>
        <v>0</v>
      </c>
      <c r="Q412" s="157">
        <v>0</v>
      </c>
      <c r="R412" s="157">
        <f>Q412*H412</f>
        <v>0</v>
      </c>
      <c r="S412" s="157">
        <v>0</v>
      </c>
      <c r="T412" s="158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59" t="s">
        <v>158</v>
      </c>
      <c r="AT412" s="159" t="s">
        <v>153</v>
      </c>
      <c r="AU412" s="159" t="s">
        <v>89</v>
      </c>
      <c r="AY412" s="16" t="s">
        <v>151</v>
      </c>
      <c r="BE412" s="160">
        <f>IF(N412="základní",J412,0)</f>
        <v>0</v>
      </c>
      <c r="BF412" s="160">
        <f>IF(N412="snížená",J412,0)</f>
        <v>0</v>
      </c>
      <c r="BG412" s="160">
        <f>IF(N412="zákl. přenesená",J412,0)</f>
        <v>0</v>
      </c>
      <c r="BH412" s="160">
        <f>IF(N412="sníž. přenesená",J412,0)</f>
        <v>0</v>
      </c>
      <c r="BI412" s="160">
        <f>IF(N412="nulová",J412,0)</f>
        <v>0</v>
      </c>
      <c r="BJ412" s="16" t="s">
        <v>89</v>
      </c>
      <c r="BK412" s="160">
        <f>ROUND(I412*H412,2)</f>
        <v>0</v>
      </c>
      <c r="BL412" s="16" t="s">
        <v>158</v>
      </c>
      <c r="BM412" s="159" t="s">
        <v>740</v>
      </c>
    </row>
    <row r="413" spans="1:65" s="2" customFormat="1" ht="33" customHeight="1" x14ac:dyDescent="0.2">
      <c r="A413" s="31"/>
      <c r="B413" s="147"/>
      <c r="C413" s="148" t="s">
        <v>741</v>
      </c>
      <c r="D413" s="148" t="s">
        <v>153</v>
      </c>
      <c r="E413" s="149" t="s">
        <v>742</v>
      </c>
      <c r="F413" s="150" t="s">
        <v>743</v>
      </c>
      <c r="G413" s="151" t="s">
        <v>180</v>
      </c>
      <c r="H413" s="152">
        <v>2.3E-2</v>
      </c>
      <c r="I413" s="153"/>
      <c r="J413" s="154">
        <f>ROUND(I413*H413,2)</f>
        <v>0</v>
      </c>
      <c r="K413" s="150" t="s">
        <v>157</v>
      </c>
      <c r="L413" s="32"/>
      <c r="M413" s="155" t="s">
        <v>1</v>
      </c>
      <c r="N413" s="156" t="s">
        <v>44</v>
      </c>
      <c r="O413" s="57"/>
      <c r="P413" s="157">
        <f>O413*H413</f>
        <v>0</v>
      </c>
      <c r="Q413" s="157">
        <v>0</v>
      </c>
      <c r="R413" s="157">
        <f>Q413*H413</f>
        <v>0</v>
      </c>
      <c r="S413" s="157">
        <v>0</v>
      </c>
      <c r="T413" s="158">
        <f>S413*H413</f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59" t="s">
        <v>158</v>
      </c>
      <c r="AT413" s="159" t="s">
        <v>153</v>
      </c>
      <c r="AU413" s="159" t="s">
        <v>89</v>
      </c>
      <c r="AY413" s="16" t="s">
        <v>151</v>
      </c>
      <c r="BE413" s="160">
        <f>IF(N413="základní",J413,0)</f>
        <v>0</v>
      </c>
      <c r="BF413" s="160">
        <f>IF(N413="snížená",J413,0)</f>
        <v>0</v>
      </c>
      <c r="BG413" s="160">
        <f>IF(N413="zákl. přenesená",J413,0)</f>
        <v>0</v>
      </c>
      <c r="BH413" s="160">
        <f>IF(N413="sníž. přenesená",J413,0)</f>
        <v>0</v>
      </c>
      <c r="BI413" s="160">
        <f>IF(N413="nulová",J413,0)</f>
        <v>0</v>
      </c>
      <c r="BJ413" s="16" t="s">
        <v>89</v>
      </c>
      <c r="BK413" s="160">
        <f>ROUND(I413*H413,2)</f>
        <v>0</v>
      </c>
      <c r="BL413" s="16" t="s">
        <v>158</v>
      </c>
      <c r="BM413" s="159" t="s">
        <v>744</v>
      </c>
    </row>
    <row r="414" spans="1:65" s="12" customFormat="1" ht="22.9" customHeight="1" x14ac:dyDescent="0.2">
      <c r="B414" s="134"/>
      <c r="D414" s="135" t="s">
        <v>77</v>
      </c>
      <c r="E414" s="145" t="s">
        <v>745</v>
      </c>
      <c r="F414" s="145" t="s">
        <v>746</v>
      </c>
      <c r="I414" s="137"/>
      <c r="J414" s="146">
        <f>BK414</f>
        <v>0</v>
      </c>
      <c r="L414" s="134"/>
      <c r="M414" s="139"/>
      <c r="N414" s="140"/>
      <c r="O414" s="140"/>
      <c r="P414" s="141">
        <f>P415</f>
        <v>0</v>
      </c>
      <c r="Q414" s="140"/>
      <c r="R414" s="141">
        <f>R415</f>
        <v>0</v>
      </c>
      <c r="S414" s="140"/>
      <c r="T414" s="142">
        <f>T415</f>
        <v>0</v>
      </c>
      <c r="AR414" s="135" t="s">
        <v>83</v>
      </c>
      <c r="AT414" s="143" t="s">
        <v>77</v>
      </c>
      <c r="AU414" s="143" t="s">
        <v>83</v>
      </c>
      <c r="AY414" s="135" t="s">
        <v>151</v>
      </c>
      <c r="BK414" s="144">
        <f>BK415</f>
        <v>0</v>
      </c>
    </row>
    <row r="415" spans="1:65" s="2" customFormat="1" ht="16.5" customHeight="1" x14ac:dyDescent="0.2">
      <c r="A415" s="31"/>
      <c r="B415" s="147"/>
      <c r="C415" s="148" t="s">
        <v>747</v>
      </c>
      <c r="D415" s="148" t="s">
        <v>153</v>
      </c>
      <c r="E415" s="149" t="s">
        <v>748</v>
      </c>
      <c r="F415" s="150" t="s">
        <v>749</v>
      </c>
      <c r="G415" s="151" t="s">
        <v>180</v>
      </c>
      <c r="H415" s="152">
        <v>167.85300000000001</v>
      </c>
      <c r="I415" s="153"/>
      <c r="J415" s="154">
        <f>ROUND(I415*H415,2)</f>
        <v>0</v>
      </c>
      <c r="K415" s="150" t="s">
        <v>157</v>
      </c>
      <c r="L415" s="32"/>
      <c r="M415" s="155" t="s">
        <v>1</v>
      </c>
      <c r="N415" s="156" t="s">
        <v>44</v>
      </c>
      <c r="O415" s="57"/>
      <c r="P415" s="157">
        <f>O415*H415</f>
        <v>0</v>
      </c>
      <c r="Q415" s="157">
        <v>0</v>
      </c>
      <c r="R415" s="157">
        <f>Q415*H415</f>
        <v>0</v>
      </c>
      <c r="S415" s="157">
        <v>0</v>
      </c>
      <c r="T415" s="158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59" t="s">
        <v>158</v>
      </c>
      <c r="AT415" s="159" t="s">
        <v>153</v>
      </c>
      <c r="AU415" s="159" t="s">
        <v>89</v>
      </c>
      <c r="AY415" s="16" t="s">
        <v>151</v>
      </c>
      <c r="BE415" s="160">
        <f>IF(N415="základní",J415,0)</f>
        <v>0</v>
      </c>
      <c r="BF415" s="160">
        <f>IF(N415="snížená",J415,0)</f>
        <v>0</v>
      </c>
      <c r="BG415" s="160">
        <f>IF(N415="zákl. přenesená",J415,0)</f>
        <v>0</v>
      </c>
      <c r="BH415" s="160">
        <f>IF(N415="sníž. přenesená",J415,0)</f>
        <v>0</v>
      </c>
      <c r="BI415" s="160">
        <f>IF(N415="nulová",J415,0)</f>
        <v>0</v>
      </c>
      <c r="BJ415" s="16" t="s">
        <v>89</v>
      </c>
      <c r="BK415" s="160">
        <f>ROUND(I415*H415,2)</f>
        <v>0</v>
      </c>
      <c r="BL415" s="16" t="s">
        <v>158</v>
      </c>
      <c r="BM415" s="159" t="s">
        <v>750</v>
      </c>
    </row>
    <row r="416" spans="1:65" s="12" customFormat="1" ht="25.9" customHeight="1" x14ac:dyDescent="0.2">
      <c r="B416" s="134"/>
      <c r="D416" s="135" t="s">
        <v>77</v>
      </c>
      <c r="E416" s="136" t="s">
        <v>751</v>
      </c>
      <c r="F416" s="136" t="s">
        <v>752</v>
      </c>
      <c r="I416" s="137"/>
      <c r="J416" s="138">
        <f>BK416</f>
        <v>0</v>
      </c>
      <c r="L416" s="134"/>
      <c r="M416" s="139"/>
      <c r="N416" s="140"/>
      <c r="O416" s="140"/>
      <c r="P416" s="141">
        <f>P417+P431+P451+P542+P550+P555+P557+P560+P597+P603+P656+P681+P683+P703+P714+P717+P728</f>
        <v>0</v>
      </c>
      <c r="Q416" s="140"/>
      <c r="R416" s="141">
        <f>R417+R431+R451+R542+R550+R555+R557+R560+R597+R603+R656+R681+R683+R703+R714+R717+R728</f>
        <v>10.655658899999999</v>
      </c>
      <c r="S416" s="140"/>
      <c r="T416" s="142">
        <f>T417+T431+T451+T542+T550+T555+T557+T560+T597+T603+T656+T681+T683+T703+T714+T717+T728</f>
        <v>6.0225154999999999</v>
      </c>
      <c r="AR416" s="135" t="s">
        <v>89</v>
      </c>
      <c r="AT416" s="143" t="s">
        <v>77</v>
      </c>
      <c r="AU416" s="143" t="s">
        <v>78</v>
      </c>
      <c r="AY416" s="135" t="s">
        <v>151</v>
      </c>
      <c r="BK416" s="144">
        <f>BK417+BK431+BK451+BK542+BK550+BK555+BK557+BK560+BK597+BK603+BK656+BK681+BK683+BK703+BK714+BK717+BK728</f>
        <v>0</v>
      </c>
    </row>
    <row r="417" spans="1:65" s="12" customFormat="1" ht="22.9" customHeight="1" x14ac:dyDescent="0.2">
      <c r="B417" s="134"/>
      <c r="D417" s="135" t="s">
        <v>77</v>
      </c>
      <c r="E417" s="145" t="s">
        <v>753</v>
      </c>
      <c r="F417" s="145" t="s">
        <v>754</v>
      </c>
      <c r="I417" s="137"/>
      <c r="J417" s="146">
        <f>BK417</f>
        <v>0</v>
      </c>
      <c r="L417" s="134"/>
      <c r="M417" s="139"/>
      <c r="N417" s="140"/>
      <c r="O417" s="140"/>
      <c r="P417" s="141">
        <f>SUM(P418:P430)</f>
        <v>0</v>
      </c>
      <c r="Q417" s="140"/>
      <c r="R417" s="141">
        <f>SUM(R418:R430)</f>
        <v>0.40292327999999999</v>
      </c>
      <c r="S417" s="140"/>
      <c r="T417" s="142">
        <f>SUM(T418:T430)</f>
        <v>0</v>
      </c>
      <c r="AR417" s="135" t="s">
        <v>89</v>
      </c>
      <c r="AT417" s="143" t="s">
        <v>77</v>
      </c>
      <c r="AU417" s="143" t="s">
        <v>83</v>
      </c>
      <c r="AY417" s="135" t="s">
        <v>151</v>
      </c>
      <c r="BK417" s="144">
        <f>SUM(BK418:BK430)</f>
        <v>0</v>
      </c>
    </row>
    <row r="418" spans="1:65" s="2" customFormat="1" ht="33" customHeight="1" x14ac:dyDescent="0.2">
      <c r="A418" s="31"/>
      <c r="B418" s="147"/>
      <c r="C418" s="148" t="s">
        <v>755</v>
      </c>
      <c r="D418" s="148" t="s">
        <v>153</v>
      </c>
      <c r="E418" s="149" t="s">
        <v>756</v>
      </c>
      <c r="F418" s="150" t="s">
        <v>757</v>
      </c>
      <c r="G418" s="151" t="s">
        <v>225</v>
      </c>
      <c r="H418" s="152">
        <v>11.4</v>
      </c>
      <c r="I418" s="153"/>
      <c r="J418" s="154">
        <f>ROUND(I418*H418,2)</f>
        <v>0</v>
      </c>
      <c r="K418" s="150" t="s">
        <v>157</v>
      </c>
      <c r="L418" s="32"/>
      <c r="M418" s="155" t="s">
        <v>1</v>
      </c>
      <c r="N418" s="156" t="s">
        <v>44</v>
      </c>
      <c r="O418" s="57"/>
      <c r="P418" s="157">
        <f>O418*H418</f>
        <v>0</v>
      </c>
      <c r="Q418" s="157">
        <v>0</v>
      </c>
      <c r="R418" s="157">
        <f>Q418*H418</f>
        <v>0</v>
      </c>
      <c r="S418" s="157">
        <v>0</v>
      </c>
      <c r="T418" s="158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59" t="s">
        <v>243</v>
      </c>
      <c r="AT418" s="159" t="s">
        <v>153</v>
      </c>
      <c r="AU418" s="159" t="s">
        <v>89</v>
      </c>
      <c r="AY418" s="16" t="s">
        <v>151</v>
      </c>
      <c r="BE418" s="160">
        <f>IF(N418="základní",J418,0)</f>
        <v>0</v>
      </c>
      <c r="BF418" s="160">
        <f>IF(N418="snížená",J418,0)</f>
        <v>0</v>
      </c>
      <c r="BG418" s="160">
        <f>IF(N418="zákl. přenesená",J418,0)</f>
        <v>0</v>
      </c>
      <c r="BH418" s="160">
        <f>IF(N418="sníž. přenesená",J418,0)</f>
        <v>0</v>
      </c>
      <c r="BI418" s="160">
        <f>IF(N418="nulová",J418,0)</f>
        <v>0</v>
      </c>
      <c r="BJ418" s="16" t="s">
        <v>89</v>
      </c>
      <c r="BK418" s="160">
        <f>ROUND(I418*H418,2)</f>
        <v>0</v>
      </c>
      <c r="BL418" s="16" t="s">
        <v>243</v>
      </c>
      <c r="BM418" s="159" t="s">
        <v>758</v>
      </c>
    </row>
    <row r="419" spans="1:65" s="13" customFormat="1" ht="11.25" x14ac:dyDescent="0.2">
      <c r="B419" s="161"/>
      <c r="D419" s="162" t="s">
        <v>160</v>
      </c>
      <c r="E419" s="163" t="s">
        <v>1</v>
      </c>
      <c r="F419" s="164" t="s">
        <v>759</v>
      </c>
      <c r="H419" s="165">
        <v>11.4</v>
      </c>
      <c r="I419" s="166"/>
      <c r="L419" s="161"/>
      <c r="M419" s="167"/>
      <c r="N419" s="168"/>
      <c r="O419" s="168"/>
      <c r="P419" s="168"/>
      <c r="Q419" s="168"/>
      <c r="R419" s="168"/>
      <c r="S419" s="168"/>
      <c r="T419" s="169"/>
      <c r="AT419" s="163" t="s">
        <v>160</v>
      </c>
      <c r="AU419" s="163" t="s">
        <v>89</v>
      </c>
      <c r="AV419" s="13" t="s">
        <v>89</v>
      </c>
      <c r="AW419" s="13" t="s">
        <v>34</v>
      </c>
      <c r="AX419" s="13" t="s">
        <v>83</v>
      </c>
      <c r="AY419" s="163" t="s">
        <v>151</v>
      </c>
    </row>
    <row r="420" spans="1:65" s="2" customFormat="1" ht="24" x14ac:dyDescent="0.2">
      <c r="A420" s="31"/>
      <c r="B420" s="147"/>
      <c r="C420" s="178" t="s">
        <v>760</v>
      </c>
      <c r="D420" s="178" t="s">
        <v>344</v>
      </c>
      <c r="E420" s="179" t="s">
        <v>761</v>
      </c>
      <c r="F420" s="180" t="s">
        <v>762</v>
      </c>
      <c r="G420" s="181" t="s">
        <v>763</v>
      </c>
      <c r="H420" s="182">
        <v>11.4</v>
      </c>
      <c r="I420" s="183"/>
      <c r="J420" s="184">
        <f>ROUND(I420*H420,2)</f>
        <v>0</v>
      </c>
      <c r="K420" s="180" t="s">
        <v>157</v>
      </c>
      <c r="L420" s="185"/>
      <c r="M420" s="186" t="s">
        <v>1</v>
      </c>
      <c r="N420" s="187" t="s">
        <v>44</v>
      </c>
      <c r="O420" s="57"/>
      <c r="P420" s="157">
        <f>O420*H420</f>
        <v>0</v>
      </c>
      <c r="Q420" s="157">
        <v>1E-3</v>
      </c>
      <c r="R420" s="157">
        <f>Q420*H420</f>
        <v>1.14E-2</v>
      </c>
      <c r="S420" s="157">
        <v>0</v>
      </c>
      <c r="T420" s="158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59" t="s">
        <v>324</v>
      </c>
      <c r="AT420" s="159" t="s">
        <v>344</v>
      </c>
      <c r="AU420" s="159" t="s">
        <v>89</v>
      </c>
      <c r="AY420" s="16" t="s">
        <v>151</v>
      </c>
      <c r="BE420" s="160">
        <f>IF(N420="základní",J420,0)</f>
        <v>0</v>
      </c>
      <c r="BF420" s="160">
        <f>IF(N420="snížená",J420,0)</f>
        <v>0</v>
      </c>
      <c r="BG420" s="160">
        <f>IF(N420="zákl. přenesená",J420,0)</f>
        <v>0</v>
      </c>
      <c r="BH420" s="160">
        <f>IF(N420="sníž. přenesená",J420,0)</f>
        <v>0</v>
      </c>
      <c r="BI420" s="160">
        <f>IF(N420="nulová",J420,0)</f>
        <v>0</v>
      </c>
      <c r="BJ420" s="16" t="s">
        <v>89</v>
      </c>
      <c r="BK420" s="160">
        <f>ROUND(I420*H420,2)</f>
        <v>0</v>
      </c>
      <c r="BL420" s="16" t="s">
        <v>243</v>
      </c>
      <c r="BM420" s="159" t="s">
        <v>764</v>
      </c>
    </row>
    <row r="421" spans="1:65" s="2" customFormat="1" ht="24" x14ac:dyDescent="0.2">
      <c r="A421" s="31"/>
      <c r="B421" s="147"/>
      <c r="C421" s="148" t="s">
        <v>765</v>
      </c>
      <c r="D421" s="148" t="s">
        <v>153</v>
      </c>
      <c r="E421" s="149" t="s">
        <v>766</v>
      </c>
      <c r="F421" s="150" t="s">
        <v>767</v>
      </c>
      <c r="G421" s="151" t="s">
        <v>225</v>
      </c>
      <c r="H421" s="152">
        <v>9.24</v>
      </c>
      <c r="I421" s="153"/>
      <c r="J421" s="154">
        <f>ROUND(I421*H421,2)</f>
        <v>0</v>
      </c>
      <c r="K421" s="150" t="s">
        <v>157</v>
      </c>
      <c r="L421" s="32"/>
      <c r="M421" s="155" t="s">
        <v>1</v>
      </c>
      <c r="N421" s="156" t="s">
        <v>44</v>
      </c>
      <c r="O421" s="57"/>
      <c r="P421" s="157">
        <f>O421*H421</f>
        <v>0</v>
      </c>
      <c r="Q421" s="157">
        <v>0</v>
      </c>
      <c r="R421" s="157">
        <f>Q421*H421</f>
        <v>0</v>
      </c>
      <c r="S421" s="157">
        <v>0</v>
      </c>
      <c r="T421" s="158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59" t="s">
        <v>243</v>
      </c>
      <c r="AT421" s="159" t="s">
        <v>153</v>
      </c>
      <c r="AU421" s="159" t="s">
        <v>89</v>
      </c>
      <c r="AY421" s="16" t="s">
        <v>151</v>
      </c>
      <c r="BE421" s="160">
        <f>IF(N421="základní",J421,0)</f>
        <v>0</v>
      </c>
      <c r="BF421" s="160">
        <f>IF(N421="snížená",J421,0)</f>
        <v>0</v>
      </c>
      <c r="BG421" s="160">
        <f>IF(N421="zákl. přenesená",J421,0)</f>
        <v>0</v>
      </c>
      <c r="BH421" s="160">
        <f>IF(N421="sníž. přenesená",J421,0)</f>
        <v>0</v>
      </c>
      <c r="BI421" s="160">
        <f>IF(N421="nulová",J421,0)</f>
        <v>0</v>
      </c>
      <c r="BJ421" s="16" t="s">
        <v>89</v>
      </c>
      <c r="BK421" s="160">
        <f>ROUND(I421*H421,2)</f>
        <v>0</v>
      </c>
      <c r="BL421" s="16" t="s">
        <v>243</v>
      </c>
      <c r="BM421" s="159" t="s">
        <v>768</v>
      </c>
    </row>
    <row r="422" spans="1:65" s="13" customFormat="1" ht="11.25" x14ac:dyDescent="0.2">
      <c r="B422" s="161"/>
      <c r="D422" s="162" t="s">
        <v>160</v>
      </c>
      <c r="E422" s="163" t="s">
        <v>1</v>
      </c>
      <c r="F422" s="164" t="s">
        <v>769</v>
      </c>
      <c r="H422" s="165">
        <v>9.24</v>
      </c>
      <c r="I422" s="166"/>
      <c r="L422" s="161"/>
      <c r="M422" s="167"/>
      <c r="N422" s="168"/>
      <c r="O422" s="168"/>
      <c r="P422" s="168"/>
      <c r="Q422" s="168"/>
      <c r="R422" s="168"/>
      <c r="S422" s="168"/>
      <c r="T422" s="169"/>
      <c r="AT422" s="163" t="s">
        <v>160</v>
      </c>
      <c r="AU422" s="163" t="s">
        <v>89</v>
      </c>
      <c r="AV422" s="13" t="s">
        <v>89</v>
      </c>
      <c r="AW422" s="13" t="s">
        <v>34</v>
      </c>
      <c r="AX422" s="13" t="s">
        <v>83</v>
      </c>
      <c r="AY422" s="163" t="s">
        <v>151</v>
      </c>
    </row>
    <row r="423" spans="1:65" s="2" customFormat="1" ht="16.5" customHeight="1" x14ac:dyDescent="0.2">
      <c r="A423" s="31"/>
      <c r="B423" s="147"/>
      <c r="C423" s="178" t="s">
        <v>770</v>
      </c>
      <c r="D423" s="178" t="s">
        <v>344</v>
      </c>
      <c r="E423" s="179" t="s">
        <v>771</v>
      </c>
      <c r="F423" s="180" t="s">
        <v>772</v>
      </c>
      <c r="G423" s="181" t="s">
        <v>763</v>
      </c>
      <c r="H423" s="182">
        <v>9.24</v>
      </c>
      <c r="I423" s="183"/>
      <c r="J423" s="184">
        <f>ROUND(I423*H423,2)</f>
        <v>0</v>
      </c>
      <c r="K423" s="180" t="s">
        <v>157</v>
      </c>
      <c r="L423" s="185"/>
      <c r="M423" s="186" t="s">
        <v>1</v>
      </c>
      <c r="N423" s="187" t="s">
        <v>44</v>
      </c>
      <c r="O423" s="57"/>
      <c r="P423" s="157">
        <f>O423*H423</f>
        <v>0</v>
      </c>
      <c r="Q423" s="157">
        <v>1E-3</v>
      </c>
      <c r="R423" s="157">
        <f>Q423*H423</f>
        <v>9.2399999999999999E-3</v>
      </c>
      <c r="S423" s="157">
        <v>0</v>
      </c>
      <c r="T423" s="158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59" t="s">
        <v>324</v>
      </c>
      <c r="AT423" s="159" t="s">
        <v>344</v>
      </c>
      <c r="AU423" s="159" t="s">
        <v>89</v>
      </c>
      <c r="AY423" s="16" t="s">
        <v>151</v>
      </c>
      <c r="BE423" s="160">
        <f>IF(N423="základní",J423,0)</f>
        <v>0</v>
      </c>
      <c r="BF423" s="160">
        <f>IF(N423="snížená",J423,0)</f>
        <v>0</v>
      </c>
      <c r="BG423" s="160">
        <f>IF(N423="zákl. přenesená",J423,0)</f>
        <v>0</v>
      </c>
      <c r="BH423" s="160">
        <f>IF(N423="sníž. přenesená",J423,0)</f>
        <v>0</v>
      </c>
      <c r="BI423" s="160">
        <f>IF(N423="nulová",J423,0)</f>
        <v>0</v>
      </c>
      <c r="BJ423" s="16" t="s">
        <v>89</v>
      </c>
      <c r="BK423" s="160">
        <f>ROUND(I423*H423,2)</f>
        <v>0</v>
      </c>
      <c r="BL423" s="16" t="s">
        <v>243</v>
      </c>
      <c r="BM423" s="159" t="s">
        <v>773</v>
      </c>
    </row>
    <row r="424" spans="1:65" s="2" customFormat="1" ht="24" x14ac:dyDescent="0.2">
      <c r="A424" s="31"/>
      <c r="B424" s="147"/>
      <c r="C424" s="148" t="s">
        <v>774</v>
      </c>
      <c r="D424" s="148" t="s">
        <v>153</v>
      </c>
      <c r="E424" s="149" t="s">
        <v>775</v>
      </c>
      <c r="F424" s="150" t="s">
        <v>776</v>
      </c>
      <c r="G424" s="151" t="s">
        <v>225</v>
      </c>
      <c r="H424" s="152">
        <v>159.08600000000001</v>
      </c>
      <c r="I424" s="153"/>
      <c r="J424" s="154">
        <f>ROUND(I424*H424,2)</f>
        <v>0</v>
      </c>
      <c r="K424" s="150" t="s">
        <v>157</v>
      </c>
      <c r="L424" s="32"/>
      <c r="M424" s="155" t="s">
        <v>1</v>
      </c>
      <c r="N424" s="156" t="s">
        <v>44</v>
      </c>
      <c r="O424" s="57"/>
      <c r="P424" s="157">
        <f>O424*H424</f>
        <v>0</v>
      </c>
      <c r="Q424" s="157">
        <v>3.0000000000000001E-5</v>
      </c>
      <c r="R424" s="157">
        <f>Q424*H424</f>
        <v>4.7725800000000002E-3</v>
      </c>
      <c r="S424" s="157">
        <v>0</v>
      </c>
      <c r="T424" s="158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59" t="s">
        <v>243</v>
      </c>
      <c r="AT424" s="159" t="s">
        <v>153</v>
      </c>
      <c r="AU424" s="159" t="s">
        <v>89</v>
      </c>
      <c r="AY424" s="16" t="s">
        <v>151</v>
      </c>
      <c r="BE424" s="160">
        <f>IF(N424="základní",J424,0)</f>
        <v>0</v>
      </c>
      <c r="BF424" s="160">
        <f>IF(N424="snížená",J424,0)</f>
        <v>0</v>
      </c>
      <c r="BG424" s="160">
        <f>IF(N424="zákl. přenesená",J424,0)</f>
        <v>0</v>
      </c>
      <c r="BH424" s="160">
        <f>IF(N424="sníž. přenesená",J424,0)</f>
        <v>0</v>
      </c>
      <c r="BI424" s="160">
        <f>IF(N424="nulová",J424,0)</f>
        <v>0</v>
      </c>
      <c r="BJ424" s="16" t="s">
        <v>89</v>
      </c>
      <c r="BK424" s="160">
        <f>ROUND(I424*H424,2)</f>
        <v>0</v>
      </c>
      <c r="BL424" s="16" t="s">
        <v>243</v>
      </c>
      <c r="BM424" s="159" t="s">
        <v>777</v>
      </c>
    </row>
    <row r="425" spans="1:65" s="13" customFormat="1" ht="11.25" x14ac:dyDescent="0.2">
      <c r="B425" s="161"/>
      <c r="D425" s="162" t="s">
        <v>160</v>
      </c>
      <c r="E425" s="163" t="s">
        <v>1</v>
      </c>
      <c r="F425" s="164" t="s">
        <v>778</v>
      </c>
      <c r="H425" s="165">
        <v>159.08600000000001</v>
      </c>
      <c r="I425" s="166"/>
      <c r="L425" s="161"/>
      <c r="M425" s="167"/>
      <c r="N425" s="168"/>
      <c r="O425" s="168"/>
      <c r="P425" s="168"/>
      <c r="Q425" s="168"/>
      <c r="R425" s="168"/>
      <c r="S425" s="168"/>
      <c r="T425" s="169"/>
      <c r="AT425" s="163" t="s">
        <v>160</v>
      </c>
      <c r="AU425" s="163" t="s">
        <v>89</v>
      </c>
      <c r="AV425" s="13" t="s">
        <v>89</v>
      </c>
      <c r="AW425" s="13" t="s">
        <v>34</v>
      </c>
      <c r="AX425" s="13" t="s">
        <v>83</v>
      </c>
      <c r="AY425" s="163" t="s">
        <v>151</v>
      </c>
    </row>
    <row r="426" spans="1:65" s="2" customFormat="1" ht="16.5" customHeight="1" x14ac:dyDescent="0.2">
      <c r="A426" s="31"/>
      <c r="B426" s="147"/>
      <c r="C426" s="178" t="s">
        <v>779</v>
      </c>
      <c r="D426" s="178" t="s">
        <v>344</v>
      </c>
      <c r="E426" s="179" t="s">
        <v>780</v>
      </c>
      <c r="F426" s="180" t="s">
        <v>781</v>
      </c>
      <c r="G426" s="181" t="s">
        <v>225</v>
      </c>
      <c r="H426" s="182">
        <v>179.767</v>
      </c>
      <c r="I426" s="183"/>
      <c r="J426" s="184">
        <f>ROUND(I426*H426,2)</f>
        <v>0</v>
      </c>
      <c r="K426" s="180" t="s">
        <v>157</v>
      </c>
      <c r="L426" s="185"/>
      <c r="M426" s="186" t="s">
        <v>1</v>
      </c>
      <c r="N426" s="187" t="s">
        <v>44</v>
      </c>
      <c r="O426" s="57"/>
      <c r="P426" s="157">
        <f>O426*H426</f>
        <v>0</v>
      </c>
      <c r="Q426" s="157">
        <v>2.0999999999999999E-3</v>
      </c>
      <c r="R426" s="157">
        <f>Q426*H426</f>
        <v>0.37751069999999998</v>
      </c>
      <c r="S426" s="157">
        <v>0</v>
      </c>
      <c r="T426" s="158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59" t="s">
        <v>324</v>
      </c>
      <c r="AT426" s="159" t="s">
        <v>344</v>
      </c>
      <c r="AU426" s="159" t="s">
        <v>89</v>
      </c>
      <c r="AY426" s="16" t="s">
        <v>151</v>
      </c>
      <c r="BE426" s="160">
        <f>IF(N426="základní",J426,0)</f>
        <v>0</v>
      </c>
      <c r="BF426" s="160">
        <f>IF(N426="snížená",J426,0)</f>
        <v>0</v>
      </c>
      <c r="BG426" s="160">
        <f>IF(N426="zákl. přenesená",J426,0)</f>
        <v>0</v>
      </c>
      <c r="BH426" s="160">
        <f>IF(N426="sníž. přenesená",J426,0)</f>
        <v>0</v>
      </c>
      <c r="BI426" s="160">
        <f>IF(N426="nulová",J426,0)</f>
        <v>0</v>
      </c>
      <c r="BJ426" s="16" t="s">
        <v>89</v>
      </c>
      <c r="BK426" s="160">
        <f>ROUND(I426*H426,2)</f>
        <v>0</v>
      </c>
      <c r="BL426" s="16" t="s">
        <v>243</v>
      </c>
      <c r="BM426" s="159" t="s">
        <v>782</v>
      </c>
    </row>
    <row r="427" spans="1:65" s="13" customFormat="1" ht="11.25" x14ac:dyDescent="0.2">
      <c r="B427" s="161"/>
      <c r="D427" s="162" t="s">
        <v>160</v>
      </c>
      <c r="F427" s="164" t="s">
        <v>783</v>
      </c>
      <c r="H427" s="165">
        <v>179.767</v>
      </c>
      <c r="I427" s="166"/>
      <c r="L427" s="161"/>
      <c r="M427" s="167"/>
      <c r="N427" s="168"/>
      <c r="O427" s="168"/>
      <c r="P427" s="168"/>
      <c r="Q427" s="168"/>
      <c r="R427" s="168"/>
      <c r="S427" s="168"/>
      <c r="T427" s="169"/>
      <c r="AT427" s="163" t="s">
        <v>160</v>
      </c>
      <c r="AU427" s="163" t="s">
        <v>89</v>
      </c>
      <c r="AV427" s="13" t="s">
        <v>89</v>
      </c>
      <c r="AW427" s="13" t="s">
        <v>3</v>
      </c>
      <c r="AX427" s="13" t="s">
        <v>83</v>
      </c>
      <c r="AY427" s="163" t="s">
        <v>151</v>
      </c>
    </row>
    <row r="428" spans="1:65" s="2" customFormat="1" ht="16.5" customHeight="1" x14ac:dyDescent="0.2">
      <c r="A428" s="31"/>
      <c r="B428" s="147"/>
      <c r="C428" s="148" t="s">
        <v>784</v>
      </c>
      <c r="D428" s="148" t="s">
        <v>153</v>
      </c>
      <c r="E428" s="149" t="s">
        <v>785</v>
      </c>
      <c r="F428" s="150" t="s">
        <v>786</v>
      </c>
      <c r="G428" s="151" t="s">
        <v>306</v>
      </c>
      <c r="H428" s="152">
        <v>14.05</v>
      </c>
      <c r="I428" s="153"/>
      <c r="J428" s="154">
        <f>ROUND(I428*H428,2)</f>
        <v>0</v>
      </c>
      <c r="K428" s="150" t="s">
        <v>1</v>
      </c>
      <c r="L428" s="32"/>
      <c r="M428" s="155" t="s">
        <v>1</v>
      </c>
      <c r="N428" s="156" t="s">
        <v>44</v>
      </c>
      <c r="O428" s="57"/>
      <c r="P428" s="157">
        <f>O428*H428</f>
        <v>0</v>
      </c>
      <c r="Q428" s="157">
        <v>0</v>
      </c>
      <c r="R428" s="157">
        <f>Q428*H428</f>
        <v>0</v>
      </c>
      <c r="S428" s="157">
        <v>0</v>
      </c>
      <c r="T428" s="158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59" t="s">
        <v>243</v>
      </c>
      <c r="AT428" s="159" t="s">
        <v>153</v>
      </c>
      <c r="AU428" s="159" t="s">
        <v>89</v>
      </c>
      <c r="AY428" s="16" t="s">
        <v>151</v>
      </c>
      <c r="BE428" s="160">
        <f>IF(N428="základní",J428,0)</f>
        <v>0</v>
      </c>
      <c r="BF428" s="160">
        <f>IF(N428="snížená",J428,0)</f>
        <v>0</v>
      </c>
      <c r="BG428" s="160">
        <f>IF(N428="zákl. přenesená",J428,0)</f>
        <v>0</v>
      </c>
      <c r="BH428" s="160">
        <f>IF(N428="sníž. přenesená",J428,0)</f>
        <v>0</v>
      </c>
      <c r="BI428" s="160">
        <f>IF(N428="nulová",J428,0)</f>
        <v>0</v>
      </c>
      <c r="BJ428" s="16" t="s">
        <v>89</v>
      </c>
      <c r="BK428" s="160">
        <f>ROUND(I428*H428,2)</f>
        <v>0</v>
      </c>
      <c r="BL428" s="16" t="s">
        <v>243</v>
      </c>
      <c r="BM428" s="159" t="s">
        <v>787</v>
      </c>
    </row>
    <row r="429" spans="1:65" s="13" customFormat="1" ht="11.25" x14ac:dyDescent="0.2">
      <c r="B429" s="161"/>
      <c r="D429" s="162" t="s">
        <v>160</v>
      </c>
      <c r="E429" s="163" t="s">
        <v>1</v>
      </c>
      <c r="F429" s="164" t="s">
        <v>788</v>
      </c>
      <c r="H429" s="165">
        <v>14.05</v>
      </c>
      <c r="I429" s="166"/>
      <c r="L429" s="161"/>
      <c r="M429" s="167"/>
      <c r="N429" s="168"/>
      <c r="O429" s="168"/>
      <c r="P429" s="168"/>
      <c r="Q429" s="168"/>
      <c r="R429" s="168"/>
      <c r="S429" s="168"/>
      <c r="T429" s="169"/>
      <c r="AT429" s="163" t="s">
        <v>160</v>
      </c>
      <c r="AU429" s="163" t="s">
        <v>89</v>
      </c>
      <c r="AV429" s="13" t="s">
        <v>89</v>
      </c>
      <c r="AW429" s="13" t="s">
        <v>34</v>
      </c>
      <c r="AX429" s="13" t="s">
        <v>83</v>
      </c>
      <c r="AY429" s="163" t="s">
        <v>151</v>
      </c>
    </row>
    <row r="430" spans="1:65" s="2" customFormat="1" ht="24" x14ac:dyDescent="0.2">
      <c r="A430" s="31"/>
      <c r="B430" s="147"/>
      <c r="C430" s="148" t="s">
        <v>789</v>
      </c>
      <c r="D430" s="148" t="s">
        <v>153</v>
      </c>
      <c r="E430" s="149" t="s">
        <v>790</v>
      </c>
      <c r="F430" s="150" t="s">
        <v>791</v>
      </c>
      <c r="G430" s="151" t="s">
        <v>180</v>
      </c>
      <c r="H430" s="152">
        <v>0.40300000000000002</v>
      </c>
      <c r="I430" s="153"/>
      <c r="J430" s="154">
        <f>ROUND(I430*H430,2)</f>
        <v>0</v>
      </c>
      <c r="K430" s="150" t="s">
        <v>157</v>
      </c>
      <c r="L430" s="32"/>
      <c r="M430" s="155" t="s">
        <v>1</v>
      </c>
      <c r="N430" s="156" t="s">
        <v>44</v>
      </c>
      <c r="O430" s="57"/>
      <c r="P430" s="157">
        <f>O430*H430</f>
        <v>0</v>
      </c>
      <c r="Q430" s="157">
        <v>0</v>
      </c>
      <c r="R430" s="157">
        <f>Q430*H430</f>
        <v>0</v>
      </c>
      <c r="S430" s="157">
        <v>0</v>
      </c>
      <c r="T430" s="158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59" t="s">
        <v>243</v>
      </c>
      <c r="AT430" s="159" t="s">
        <v>153</v>
      </c>
      <c r="AU430" s="159" t="s">
        <v>89</v>
      </c>
      <c r="AY430" s="16" t="s">
        <v>151</v>
      </c>
      <c r="BE430" s="160">
        <f>IF(N430="základní",J430,0)</f>
        <v>0</v>
      </c>
      <c r="BF430" s="160">
        <f>IF(N430="snížená",J430,0)</f>
        <v>0</v>
      </c>
      <c r="BG430" s="160">
        <f>IF(N430="zákl. přenesená",J430,0)</f>
        <v>0</v>
      </c>
      <c r="BH430" s="160">
        <f>IF(N430="sníž. přenesená",J430,0)</f>
        <v>0</v>
      </c>
      <c r="BI430" s="160">
        <f>IF(N430="nulová",J430,0)</f>
        <v>0</v>
      </c>
      <c r="BJ430" s="16" t="s">
        <v>89</v>
      </c>
      <c r="BK430" s="160">
        <f>ROUND(I430*H430,2)</f>
        <v>0</v>
      </c>
      <c r="BL430" s="16" t="s">
        <v>243</v>
      </c>
      <c r="BM430" s="159" t="s">
        <v>792</v>
      </c>
    </row>
    <row r="431" spans="1:65" s="12" customFormat="1" ht="22.9" customHeight="1" x14ac:dyDescent="0.2">
      <c r="B431" s="134"/>
      <c r="D431" s="135" t="s">
        <v>77</v>
      </c>
      <c r="E431" s="145" t="s">
        <v>793</v>
      </c>
      <c r="F431" s="145" t="s">
        <v>794</v>
      </c>
      <c r="I431" s="137"/>
      <c r="J431" s="146">
        <f>BK431</f>
        <v>0</v>
      </c>
      <c r="L431" s="134"/>
      <c r="M431" s="139"/>
      <c r="N431" s="140"/>
      <c r="O431" s="140"/>
      <c r="P431" s="141">
        <f>SUM(P432:P450)</f>
        <v>0</v>
      </c>
      <c r="Q431" s="140"/>
      <c r="R431" s="141">
        <f>SUM(R432:R450)</f>
        <v>0.91113079999999991</v>
      </c>
      <c r="S431" s="140"/>
      <c r="T431" s="142">
        <f>SUM(T432:T450)</f>
        <v>2.2800000000000001E-2</v>
      </c>
      <c r="AR431" s="135" t="s">
        <v>89</v>
      </c>
      <c r="AT431" s="143" t="s">
        <v>77</v>
      </c>
      <c r="AU431" s="143" t="s">
        <v>83</v>
      </c>
      <c r="AY431" s="135" t="s">
        <v>151</v>
      </c>
      <c r="BK431" s="144">
        <f>SUM(BK432:BK450)</f>
        <v>0</v>
      </c>
    </row>
    <row r="432" spans="1:65" s="2" customFormat="1" ht="24" x14ac:dyDescent="0.2">
      <c r="A432" s="31"/>
      <c r="B432" s="147"/>
      <c r="C432" s="148" t="s">
        <v>795</v>
      </c>
      <c r="D432" s="148" t="s">
        <v>153</v>
      </c>
      <c r="E432" s="149" t="s">
        <v>796</v>
      </c>
      <c r="F432" s="150" t="s">
        <v>797</v>
      </c>
      <c r="G432" s="151" t="s">
        <v>225</v>
      </c>
      <c r="H432" s="152">
        <v>15.2</v>
      </c>
      <c r="I432" s="153"/>
      <c r="J432" s="154">
        <f>ROUND(I432*H432,2)</f>
        <v>0</v>
      </c>
      <c r="K432" s="150" t="s">
        <v>157</v>
      </c>
      <c r="L432" s="32"/>
      <c r="M432" s="155" t="s">
        <v>1</v>
      </c>
      <c r="N432" s="156" t="s">
        <v>44</v>
      </c>
      <c r="O432" s="57"/>
      <c r="P432" s="157">
        <f>O432*H432</f>
        <v>0</v>
      </c>
      <c r="Q432" s="157">
        <v>0</v>
      </c>
      <c r="R432" s="157">
        <f>Q432*H432</f>
        <v>0</v>
      </c>
      <c r="S432" s="157">
        <v>1.5E-3</v>
      </c>
      <c r="T432" s="158">
        <f>S432*H432</f>
        <v>2.2800000000000001E-2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59" t="s">
        <v>243</v>
      </c>
      <c r="AT432" s="159" t="s">
        <v>153</v>
      </c>
      <c r="AU432" s="159" t="s">
        <v>89</v>
      </c>
      <c r="AY432" s="16" t="s">
        <v>151</v>
      </c>
      <c r="BE432" s="160">
        <f>IF(N432="základní",J432,0)</f>
        <v>0</v>
      </c>
      <c r="BF432" s="160">
        <f>IF(N432="snížená",J432,0)</f>
        <v>0</v>
      </c>
      <c r="BG432" s="160">
        <f>IF(N432="zákl. přenesená",J432,0)</f>
        <v>0</v>
      </c>
      <c r="BH432" s="160">
        <f>IF(N432="sníž. přenesená",J432,0)</f>
        <v>0</v>
      </c>
      <c r="BI432" s="160">
        <f>IF(N432="nulová",J432,0)</f>
        <v>0</v>
      </c>
      <c r="BJ432" s="16" t="s">
        <v>89</v>
      </c>
      <c r="BK432" s="160">
        <f>ROUND(I432*H432,2)</f>
        <v>0</v>
      </c>
      <c r="BL432" s="16" t="s">
        <v>243</v>
      </c>
      <c r="BM432" s="159" t="s">
        <v>798</v>
      </c>
    </row>
    <row r="433" spans="1:65" s="2" customFormat="1" ht="24" x14ac:dyDescent="0.2">
      <c r="A433" s="31"/>
      <c r="B433" s="147"/>
      <c r="C433" s="148" t="s">
        <v>799</v>
      </c>
      <c r="D433" s="148" t="s">
        <v>153</v>
      </c>
      <c r="E433" s="149" t="s">
        <v>800</v>
      </c>
      <c r="F433" s="150" t="s">
        <v>801</v>
      </c>
      <c r="G433" s="151" t="s">
        <v>225</v>
      </c>
      <c r="H433" s="152">
        <v>162.4</v>
      </c>
      <c r="I433" s="153"/>
      <c r="J433" s="154">
        <f>ROUND(I433*H433,2)</f>
        <v>0</v>
      </c>
      <c r="K433" s="150" t="s">
        <v>157</v>
      </c>
      <c r="L433" s="32"/>
      <c r="M433" s="155" t="s">
        <v>1</v>
      </c>
      <c r="N433" s="156" t="s">
        <v>44</v>
      </c>
      <c r="O433" s="57"/>
      <c r="P433" s="157">
        <f>O433*H433</f>
        <v>0</v>
      </c>
      <c r="Q433" s="157">
        <v>0</v>
      </c>
      <c r="R433" s="157">
        <f>Q433*H433</f>
        <v>0</v>
      </c>
      <c r="S433" s="157">
        <v>0</v>
      </c>
      <c r="T433" s="158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59" t="s">
        <v>243</v>
      </c>
      <c r="AT433" s="159" t="s">
        <v>153</v>
      </c>
      <c r="AU433" s="159" t="s">
        <v>89</v>
      </c>
      <c r="AY433" s="16" t="s">
        <v>151</v>
      </c>
      <c r="BE433" s="160">
        <f>IF(N433="základní",J433,0)</f>
        <v>0</v>
      </c>
      <c r="BF433" s="160">
        <f>IF(N433="snížená",J433,0)</f>
        <v>0</v>
      </c>
      <c r="BG433" s="160">
        <f>IF(N433="zákl. přenesená",J433,0)</f>
        <v>0</v>
      </c>
      <c r="BH433" s="160">
        <f>IF(N433="sníž. přenesená",J433,0)</f>
        <v>0</v>
      </c>
      <c r="BI433" s="160">
        <f>IF(N433="nulová",J433,0)</f>
        <v>0</v>
      </c>
      <c r="BJ433" s="16" t="s">
        <v>89</v>
      </c>
      <c r="BK433" s="160">
        <f>ROUND(I433*H433,2)</f>
        <v>0</v>
      </c>
      <c r="BL433" s="16" t="s">
        <v>243</v>
      </c>
      <c r="BM433" s="159" t="s">
        <v>802</v>
      </c>
    </row>
    <row r="434" spans="1:65" s="13" customFormat="1" ht="11.25" x14ac:dyDescent="0.2">
      <c r="B434" s="161"/>
      <c r="D434" s="162" t="s">
        <v>160</v>
      </c>
      <c r="E434" s="163" t="s">
        <v>1</v>
      </c>
      <c r="F434" s="164" t="s">
        <v>803</v>
      </c>
      <c r="H434" s="165">
        <v>44.4</v>
      </c>
      <c r="I434" s="166"/>
      <c r="L434" s="161"/>
      <c r="M434" s="167"/>
      <c r="N434" s="168"/>
      <c r="O434" s="168"/>
      <c r="P434" s="168"/>
      <c r="Q434" s="168"/>
      <c r="R434" s="168"/>
      <c r="S434" s="168"/>
      <c r="T434" s="169"/>
      <c r="AT434" s="163" t="s">
        <v>160</v>
      </c>
      <c r="AU434" s="163" t="s">
        <v>89</v>
      </c>
      <c r="AV434" s="13" t="s">
        <v>89</v>
      </c>
      <c r="AW434" s="13" t="s">
        <v>34</v>
      </c>
      <c r="AX434" s="13" t="s">
        <v>78</v>
      </c>
      <c r="AY434" s="163" t="s">
        <v>151</v>
      </c>
    </row>
    <row r="435" spans="1:65" s="13" customFormat="1" ht="11.25" x14ac:dyDescent="0.2">
      <c r="B435" s="161"/>
      <c r="D435" s="162" t="s">
        <v>160</v>
      </c>
      <c r="E435" s="163" t="s">
        <v>1</v>
      </c>
      <c r="F435" s="164" t="s">
        <v>804</v>
      </c>
      <c r="H435" s="165">
        <v>11.4</v>
      </c>
      <c r="I435" s="166"/>
      <c r="L435" s="161"/>
      <c r="M435" s="167"/>
      <c r="N435" s="168"/>
      <c r="O435" s="168"/>
      <c r="P435" s="168"/>
      <c r="Q435" s="168"/>
      <c r="R435" s="168"/>
      <c r="S435" s="168"/>
      <c r="T435" s="169"/>
      <c r="AT435" s="163" t="s">
        <v>160</v>
      </c>
      <c r="AU435" s="163" t="s">
        <v>89</v>
      </c>
      <c r="AV435" s="13" t="s">
        <v>89</v>
      </c>
      <c r="AW435" s="13" t="s">
        <v>34</v>
      </c>
      <c r="AX435" s="13" t="s">
        <v>78</v>
      </c>
      <c r="AY435" s="163" t="s">
        <v>151</v>
      </c>
    </row>
    <row r="436" spans="1:65" s="13" customFormat="1" ht="11.25" x14ac:dyDescent="0.2">
      <c r="B436" s="161"/>
      <c r="D436" s="162" t="s">
        <v>160</v>
      </c>
      <c r="E436" s="163" t="s">
        <v>1</v>
      </c>
      <c r="F436" s="164" t="s">
        <v>805</v>
      </c>
      <c r="H436" s="165">
        <v>95</v>
      </c>
      <c r="I436" s="166"/>
      <c r="L436" s="161"/>
      <c r="M436" s="167"/>
      <c r="N436" s="168"/>
      <c r="O436" s="168"/>
      <c r="P436" s="168"/>
      <c r="Q436" s="168"/>
      <c r="R436" s="168"/>
      <c r="S436" s="168"/>
      <c r="T436" s="169"/>
      <c r="AT436" s="163" t="s">
        <v>160</v>
      </c>
      <c r="AU436" s="163" t="s">
        <v>89</v>
      </c>
      <c r="AV436" s="13" t="s">
        <v>89</v>
      </c>
      <c r="AW436" s="13" t="s">
        <v>34</v>
      </c>
      <c r="AX436" s="13" t="s">
        <v>78</v>
      </c>
      <c r="AY436" s="163" t="s">
        <v>151</v>
      </c>
    </row>
    <row r="437" spans="1:65" s="13" customFormat="1" ht="11.25" x14ac:dyDescent="0.2">
      <c r="B437" s="161"/>
      <c r="D437" s="162" t="s">
        <v>160</v>
      </c>
      <c r="E437" s="163" t="s">
        <v>1</v>
      </c>
      <c r="F437" s="164" t="s">
        <v>806</v>
      </c>
      <c r="H437" s="165">
        <v>11.6</v>
      </c>
      <c r="I437" s="166"/>
      <c r="L437" s="161"/>
      <c r="M437" s="167"/>
      <c r="N437" s="168"/>
      <c r="O437" s="168"/>
      <c r="P437" s="168"/>
      <c r="Q437" s="168"/>
      <c r="R437" s="168"/>
      <c r="S437" s="168"/>
      <c r="T437" s="169"/>
      <c r="AT437" s="163" t="s">
        <v>160</v>
      </c>
      <c r="AU437" s="163" t="s">
        <v>89</v>
      </c>
      <c r="AV437" s="13" t="s">
        <v>89</v>
      </c>
      <c r="AW437" s="13" t="s">
        <v>34</v>
      </c>
      <c r="AX437" s="13" t="s">
        <v>78</v>
      </c>
      <c r="AY437" s="163" t="s">
        <v>151</v>
      </c>
    </row>
    <row r="438" spans="1:65" s="14" customFormat="1" ht="11.25" x14ac:dyDescent="0.2">
      <c r="B438" s="170"/>
      <c r="D438" s="162" t="s">
        <v>160</v>
      </c>
      <c r="E438" s="171" t="s">
        <v>1</v>
      </c>
      <c r="F438" s="172" t="s">
        <v>163</v>
      </c>
      <c r="H438" s="173">
        <v>162.4</v>
      </c>
      <c r="I438" s="174"/>
      <c r="L438" s="170"/>
      <c r="M438" s="175"/>
      <c r="N438" s="176"/>
      <c r="O438" s="176"/>
      <c r="P438" s="176"/>
      <c r="Q438" s="176"/>
      <c r="R438" s="176"/>
      <c r="S438" s="176"/>
      <c r="T438" s="177"/>
      <c r="AT438" s="171" t="s">
        <v>160</v>
      </c>
      <c r="AU438" s="171" t="s">
        <v>89</v>
      </c>
      <c r="AV438" s="14" t="s">
        <v>158</v>
      </c>
      <c r="AW438" s="14" t="s">
        <v>34</v>
      </c>
      <c r="AX438" s="14" t="s">
        <v>83</v>
      </c>
      <c r="AY438" s="171" t="s">
        <v>151</v>
      </c>
    </row>
    <row r="439" spans="1:65" s="2" customFormat="1" ht="44.25" customHeight="1" x14ac:dyDescent="0.2">
      <c r="A439" s="31"/>
      <c r="B439" s="147"/>
      <c r="C439" s="178" t="s">
        <v>807</v>
      </c>
      <c r="D439" s="178" t="s">
        <v>344</v>
      </c>
      <c r="E439" s="179" t="s">
        <v>808</v>
      </c>
      <c r="F439" s="180" t="s">
        <v>809</v>
      </c>
      <c r="G439" s="181" t="s">
        <v>225</v>
      </c>
      <c r="H439" s="182">
        <v>11.6</v>
      </c>
      <c r="I439" s="183"/>
      <c r="J439" s="184">
        <f>ROUND(I439*H439,2)</f>
        <v>0</v>
      </c>
      <c r="K439" s="180" t="s">
        <v>1</v>
      </c>
      <c r="L439" s="185"/>
      <c r="M439" s="186" t="s">
        <v>1</v>
      </c>
      <c r="N439" s="187" t="s">
        <v>44</v>
      </c>
      <c r="O439" s="57"/>
      <c r="P439" s="157">
        <f>O439*H439</f>
        <v>0</v>
      </c>
      <c r="Q439" s="157">
        <v>4.4999999999999997E-3</v>
      </c>
      <c r="R439" s="157">
        <f>Q439*H439</f>
        <v>5.2199999999999996E-2</v>
      </c>
      <c r="S439" s="157">
        <v>0</v>
      </c>
      <c r="T439" s="158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59" t="s">
        <v>324</v>
      </c>
      <c r="AT439" s="159" t="s">
        <v>344</v>
      </c>
      <c r="AU439" s="159" t="s">
        <v>89</v>
      </c>
      <c r="AY439" s="16" t="s">
        <v>151</v>
      </c>
      <c r="BE439" s="160">
        <f>IF(N439="základní",J439,0)</f>
        <v>0</v>
      </c>
      <c r="BF439" s="160">
        <f>IF(N439="snížená",J439,0)</f>
        <v>0</v>
      </c>
      <c r="BG439" s="160">
        <f>IF(N439="zákl. přenesená",J439,0)</f>
        <v>0</v>
      </c>
      <c r="BH439" s="160">
        <f>IF(N439="sníž. přenesená",J439,0)</f>
        <v>0</v>
      </c>
      <c r="BI439" s="160">
        <f>IF(N439="nulová",J439,0)</f>
        <v>0</v>
      </c>
      <c r="BJ439" s="16" t="s">
        <v>89</v>
      </c>
      <c r="BK439" s="160">
        <f>ROUND(I439*H439,2)</f>
        <v>0</v>
      </c>
      <c r="BL439" s="16" t="s">
        <v>243</v>
      </c>
      <c r="BM439" s="159" t="s">
        <v>810</v>
      </c>
    </row>
    <row r="440" spans="1:65" s="13" customFormat="1" ht="11.25" x14ac:dyDescent="0.2">
      <c r="B440" s="161"/>
      <c r="D440" s="162" t="s">
        <v>160</v>
      </c>
      <c r="E440" s="163" t="s">
        <v>1</v>
      </c>
      <c r="F440" s="164" t="s">
        <v>806</v>
      </c>
      <c r="H440" s="165">
        <v>11.6</v>
      </c>
      <c r="I440" s="166"/>
      <c r="L440" s="161"/>
      <c r="M440" s="167"/>
      <c r="N440" s="168"/>
      <c r="O440" s="168"/>
      <c r="P440" s="168"/>
      <c r="Q440" s="168"/>
      <c r="R440" s="168"/>
      <c r="S440" s="168"/>
      <c r="T440" s="169"/>
      <c r="AT440" s="163" t="s">
        <v>160</v>
      </c>
      <c r="AU440" s="163" t="s">
        <v>89</v>
      </c>
      <c r="AV440" s="13" t="s">
        <v>89</v>
      </c>
      <c r="AW440" s="13" t="s">
        <v>34</v>
      </c>
      <c r="AX440" s="13" t="s">
        <v>83</v>
      </c>
      <c r="AY440" s="163" t="s">
        <v>151</v>
      </c>
    </row>
    <row r="441" spans="1:65" s="2" customFormat="1" ht="24" x14ac:dyDescent="0.2">
      <c r="A441" s="31"/>
      <c r="B441" s="147"/>
      <c r="C441" s="178" t="s">
        <v>811</v>
      </c>
      <c r="D441" s="178" t="s">
        <v>344</v>
      </c>
      <c r="E441" s="179" t="s">
        <v>812</v>
      </c>
      <c r="F441" s="180" t="s">
        <v>813</v>
      </c>
      <c r="G441" s="181" t="s">
        <v>225</v>
      </c>
      <c r="H441" s="182">
        <v>142.18799999999999</v>
      </c>
      <c r="I441" s="183"/>
      <c r="J441" s="184">
        <f>ROUND(I441*H441,2)</f>
        <v>0</v>
      </c>
      <c r="K441" s="180" t="s">
        <v>157</v>
      </c>
      <c r="L441" s="185"/>
      <c r="M441" s="186" t="s">
        <v>1</v>
      </c>
      <c r="N441" s="187" t="s">
        <v>44</v>
      </c>
      <c r="O441" s="57"/>
      <c r="P441" s="157">
        <f>O441*H441</f>
        <v>0</v>
      </c>
      <c r="Q441" s="157">
        <v>3.8999999999999998E-3</v>
      </c>
      <c r="R441" s="157">
        <f>Q441*H441</f>
        <v>0.55453319999999995</v>
      </c>
      <c r="S441" s="157">
        <v>0</v>
      </c>
      <c r="T441" s="158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59" t="s">
        <v>324</v>
      </c>
      <c r="AT441" s="159" t="s">
        <v>344</v>
      </c>
      <c r="AU441" s="159" t="s">
        <v>89</v>
      </c>
      <c r="AY441" s="16" t="s">
        <v>151</v>
      </c>
      <c r="BE441" s="160">
        <f>IF(N441="základní",J441,0)</f>
        <v>0</v>
      </c>
      <c r="BF441" s="160">
        <f>IF(N441="snížená",J441,0)</f>
        <v>0</v>
      </c>
      <c r="BG441" s="160">
        <f>IF(N441="zákl. přenesená",J441,0)</f>
        <v>0</v>
      </c>
      <c r="BH441" s="160">
        <f>IF(N441="sníž. přenesená",J441,0)</f>
        <v>0</v>
      </c>
      <c r="BI441" s="160">
        <f>IF(N441="nulová",J441,0)</f>
        <v>0</v>
      </c>
      <c r="BJ441" s="16" t="s">
        <v>89</v>
      </c>
      <c r="BK441" s="160">
        <f>ROUND(I441*H441,2)</f>
        <v>0</v>
      </c>
      <c r="BL441" s="16" t="s">
        <v>243</v>
      </c>
      <c r="BM441" s="159" t="s">
        <v>814</v>
      </c>
    </row>
    <row r="442" spans="1:65" s="13" customFormat="1" ht="11.25" x14ac:dyDescent="0.2">
      <c r="B442" s="161"/>
      <c r="D442" s="162" t="s">
        <v>160</v>
      </c>
      <c r="E442" s="163" t="s">
        <v>1</v>
      </c>
      <c r="F442" s="164" t="s">
        <v>815</v>
      </c>
      <c r="H442" s="165">
        <v>139.4</v>
      </c>
      <c r="I442" s="166"/>
      <c r="L442" s="161"/>
      <c r="M442" s="167"/>
      <c r="N442" s="168"/>
      <c r="O442" s="168"/>
      <c r="P442" s="168"/>
      <c r="Q442" s="168"/>
      <c r="R442" s="168"/>
      <c r="S442" s="168"/>
      <c r="T442" s="169"/>
      <c r="AT442" s="163" t="s">
        <v>160</v>
      </c>
      <c r="AU442" s="163" t="s">
        <v>89</v>
      </c>
      <c r="AV442" s="13" t="s">
        <v>89</v>
      </c>
      <c r="AW442" s="13" t="s">
        <v>34</v>
      </c>
      <c r="AX442" s="13" t="s">
        <v>83</v>
      </c>
      <c r="AY442" s="163" t="s">
        <v>151</v>
      </c>
    </row>
    <row r="443" spans="1:65" s="13" customFormat="1" ht="11.25" x14ac:dyDescent="0.2">
      <c r="B443" s="161"/>
      <c r="D443" s="162" t="s">
        <v>160</v>
      </c>
      <c r="F443" s="164" t="s">
        <v>816</v>
      </c>
      <c r="H443" s="165">
        <v>142.18799999999999</v>
      </c>
      <c r="I443" s="166"/>
      <c r="L443" s="161"/>
      <c r="M443" s="167"/>
      <c r="N443" s="168"/>
      <c r="O443" s="168"/>
      <c r="P443" s="168"/>
      <c r="Q443" s="168"/>
      <c r="R443" s="168"/>
      <c r="S443" s="168"/>
      <c r="T443" s="169"/>
      <c r="AT443" s="163" t="s">
        <v>160</v>
      </c>
      <c r="AU443" s="163" t="s">
        <v>89</v>
      </c>
      <c r="AV443" s="13" t="s">
        <v>89</v>
      </c>
      <c r="AW443" s="13" t="s">
        <v>3</v>
      </c>
      <c r="AX443" s="13" t="s">
        <v>83</v>
      </c>
      <c r="AY443" s="163" t="s">
        <v>151</v>
      </c>
    </row>
    <row r="444" spans="1:65" s="2" customFormat="1" ht="24" x14ac:dyDescent="0.2">
      <c r="A444" s="31"/>
      <c r="B444" s="147"/>
      <c r="C444" s="178" t="s">
        <v>817</v>
      </c>
      <c r="D444" s="178" t="s">
        <v>344</v>
      </c>
      <c r="E444" s="179" t="s">
        <v>818</v>
      </c>
      <c r="F444" s="180" t="s">
        <v>819</v>
      </c>
      <c r="G444" s="181" t="s">
        <v>225</v>
      </c>
      <c r="H444" s="182">
        <v>36.508000000000003</v>
      </c>
      <c r="I444" s="183"/>
      <c r="J444" s="184">
        <f>ROUND(I444*H444,2)</f>
        <v>0</v>
      </c>
      <c r="K444" s="180" t="s">
        <v>157</v>
      </c>
      <c r="L444" s="185"/>
      <c r="M444" s="186" t="s">
        <v>1</v>
      </c>
      <c r="N444" s="187" t="s">
        <v>44</v>
      </c>
      <c r="O444" s="57"/>
      <c r="P444" s="157">
        <f>O444*H444</f>
        <v>0</v>
      </c>
      <c r="Q444" s="157">
        <v>3.2000000000000002E-3</v>
      </c>
      <c r="R444" s="157">
        <f>Q444*H444</f>
        <v>0.11682560000000002</v>
      </c>
      <c r="S444" s="157">
        <v>0</v>
      </c>
      <c r="T444" s="158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59" t="s">
        <v>324</v>
      </c>
      <c r="AT444" s="159" t="s">
        <v>344</v>
      </c>
      <c r="AU444" s="159" t="s">
        <v>89</v>
      </c>
      <c r="AY444" s="16" t="s">
        <v>151</v>
      </c>
      <c r="BE444" s="160">
        <f>IF(N444="základní",J444,0)</f>
        <v>0</v>
      </c>
      <c r="BF444" s="160">
        <f>IF(N444="snížená",J444,0)</f>
        <v>0</v>
      </c>
      <c r="BG444" s="160">
        <f>IF(N444="zákl. přenesená",J444,0)</f>
        <v>0</v>
      </c>
      <c r="BH444" s="160">
        <f>IF(N444="sníž. přenesená",J444,0)</f>
        <v>0</v>
      </c>
      <c r="BI444" s="160">
        <f>IF(N444="nulová",J444,0)</f>
        <v>0</v>
      </c>
      <c r="BJ444" s="16" t="s">
        <v>89</v>
      </c>
      <c r="BK444" s="160">
        <f>ROUND(I444*H444,2)</f>
        <v>0</v>
      </c>
      <c r="BL444" s="16" t="s">
        <v>243</v>
      </c>
      <c r="BM444" s="159" t="s">
        <v>820</v>
      </c>
    </row>
    <row r="445" spans="1:65" s="13" customFormat="1" ht="11.25" x14ac:dyDescent="0.2">
      <c r="B445" s="161"/>
      <c r="D445" s="162" t="s">
        <v>160</v>
      </c>
      <c r="F445" s="164" t="s">
        <v>821</v>
      </c>
      <c r="H445" s="165">
        <v>36.508000000000003</v>
      </c>
      <c r="I445" s="166"/>
      <c r="L445" s="161"/>
      <c r="M445" s="167"/>
      <c r="N445" s="168"/>
      <c r="O445" s="168"/>
      <c r="P445" s="168"/>
      <c r="Q445" s="168"/>
      <c r="R445" s="168"/>
      <c r="S445" s="168"/>
      <c r="T445" s="169"/>
      <c r="AT445" s="163" t="s">
        <v>160</v>
      </c>
      <c r="AU445" s="163" t="s">
        <v>89</v>
      </c>
      <c r="AV445" s="13" t="s">
        <v>89</v>
      </c>
      <c r="AW445" s="13" t="s">
        <v>3</v>
      </c>
      <c r="AX445" s="13" t="s">
        <v>83</v>
      </c>
      <c r="AY445" s="163" t="s">
        <v>151</v>
      </c>
    </row>
    <row r="446" spans="1:65" s="2" customFormat="1" ht="24" x14ac:dyDescent="0.2">
      <c r="A446" s="31"/>
      <c r="B446" s="147"/>
      <c r="C446" s="148" t="s">
        <v>822</v>
      </c>
      <c r="D446" s="148" t="s">
        <v>153</v>
      </c>
      <c r="E446" s="149" t="s">
        <v>823</v>
      </c>
      <c r="F446" s="150" t="s">
        <v>824</v>
      </c>
      <c r="G446" s="151" t="s">
        <v>225</v>
      </c>
      <c r="H446" s="152">
        <v>162.4</v>
      </c>
      <c r="I446" s="153"/>
      <c r="J446" s="154">
        <f>ROUND(I446*H446,2)</f>
        <v>0</v>
      </c>
      <c r="K446" s="150" t="s">
        <v>157</v>
      </c>
      <c r="L446" s="32"/>
      <c r="M446" s="155" t="s">
        <v>1</v>
      </c>
      <c r="N446" s="156" t="s">
        <v>44</v>
      </c>
      <c r="O446" s="57"/>
      <c r="P446" s="157">
        <f>O446*H446</f>
        <v>0</v>
      </c>
      <c r="Q446" s="157">
        <v>0</v>
      </c>
      <c r="R446" s="157">
        <f>Q446*H446</f>
        <v>0</v>
      </c>
      <c r="S446" s="157">
        <v>0</v>
      </c>
      <c r="T446" s="158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59" t="s">
        <v>243</v>
      </c>
      <c r="AT446" s="159" t="s">
        <v>153</v>
      </c>
      <c r="AU446" s="159" t="s">
        <v>89</v>
      </c>
      <c r="AY446" s="16" t="s">
        <v>151</v>
      </c>
      <c r="BE446" s="160">
        <f>IF(N446="základní",J446,0)</f>
        <v>0</v>
      </c>
      <c r="BF446" s="160">
        <f>IF(N446="snížená",J446,0)</f>
        <v>0</v>
      </c>
      <c r="BG446" s="160">
        <f>IF(N446="zákl. přenesená",J446,0)</f>
        <v>0</v>
      </c>
      <c r="BH446" s="160">
        <f>IF(N446="sníž. přenesená",J446,0)</f>
        <v>0</v>
      </c>
      <c r="BI446" s="160">
        <f>IF(N446="nulová",J446,0)</f>
        <v>0</v>
      </c>
      <c r="BJ446" s="16" t="s">
        <v>89</v>
      </c>
      <c r="BK446" s="160">
        <f>ROUND(I446*H446,2)</f>
        <v>0</v>
      </c>
      <c r="BL446" s="16" t="s">
        <v>243</v>
      </c>
      <c r="BM446" s="159" t="s">
        <v>825</v>
      </c>
    </row>
    <row r="447" spans="1:65" s="13" customFormat="1" ht="11.25" x14ac:dyDescent="0.2">
      <c r="B447" s="161"/>
      <c r="D447" s="162" t="s">
        <v>160</v>
      </c>
      <c r="E447" s="163" t="s">
        <v>1</v>
      </c>
      <c r="F447" s="164" t="s">
        <v>826</v>
      </c>
      <c r="H447" s="165">
        <v>162.4</v>
      </c>
      <c r="I447" s="166"/>
      <c r="L447" s="161"/>
      <c r="M447" s="167"/>
      <c r="N447" s="168"/>
      <c r="O447" s="168"/>
      <c r="P447" s="168"/>
      <c r="Q447" s="168"/>
      <c r="R447" s="168"/>
      <c r="S447" s="168"/>
      <c r="T447" s="169"/>
      <c r="AT447" s="163" t="s">
        <v>160</v>
      </c>
      <c r="AU447" s="163" t="s">
        <v>89</v>
      </c>
      <c r="AV447" s="13" t="s">
        <v>89</v>
      </c>
      <c r="AW447" s="13" t="s">
        <v>34</v>
      </c>
      <c r="AX447" s="13" t="s">
        <v>83</v>
      </c>
      <c r="AY447" s="163" t="s">
        <v>151</v>
      </c>
    </row>
    <row r="448" spans="1:65" s="2" customFormat="1" ht="24" x14ac:dyDescent="0.2">
      <c r="A448" s="31"/>
      <c r="B448" s="147"/>
      <c r="C448" s="178" t="s">
        <v>827</v>
      </c>
      <c r="D448" s="178" t="s">
        <v>344</v>
      </c>
      <c r="E448" s="179" t="s">
        <v>828</v>
      </c>
      <c r="F448" s="180" t="s">
        <v>829</v>
      </c>
      <c r="G448" s="181" t="s">
        <v>225</v>
      </c>
      <c r="H448" s="182">
        <v>178.64</v>
      </c>
      <c r="I448" s="183"/>
      <c r="J448" s="184">
        <f>ROUND(I448*H448,2)</f>
        <v>0</v>
      </c>
      <c r="K448" s="180" t="s">
        <v>157</v>
      </c>
      <c r="L448" s="185"/>
      <c r="M448" s="186" t="s">
        <v>1</v>
      </c>
      <c r="N448" s="187" t="s">
        <v>44</v>
      </c>
      <c r="O448" s="57"/>
      <c r="P448" s="157">
        <f>O448*H448</f>
        <v>0</v>
      </c>
      <c r="Q448" s="157">
        <v>1.0499999999999999E-3</v>
      </c>
      <c r="R448" s="157">
        <f>Q448*H448</f>
        <v>0.18757199999999996</v>
      </c>
      <c r="S448" s="157">
        <v>0</v>
      </c>
      <c r="T448" s="158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59" t="s">
        <v>324</v>
      </c>
      <c r="AT448" s="159" t="s">
        <v>344</v>
      </c>
      <c r="AU448" s="159" t="s">
        <v>89</v>
      </c>
      <c r="AY448" s="16" t="s">
        <v>151</v>
      </c>
      <c r="BE448" s="160">
        <f>IF(N448="základní",J448,0)</f>
        <v>0</v>
      </c>
      <c r="BF448" s="160">
        <f>IF(N448="snížená",J448,0)</f>
        <v>0</v>
      </c>
      <c r="BG448" s="160">
        <f>IF(N448="zákl. přenesená",J448,0)</f>
        <v>0</v>
      </c>
      <c r="BH448" s="160">
        <f>IF(N448="sníž. přenesená",J448,0)</f>
        <v>0</v>
      </c>
      <c r="BI448" s="160">
        <f>IF(N448="nulová",J448,0)</f>
        <v>0</v>
      </c>
      <c r="BJ448" s="16" t="s">
        <v>89</v>
      </c>
      <c r="BK448" s="160">
        <f>ROUND(I448*H448,2)</f>
        <v>0</v>
      </c>
      <c r="BL448" s="16" t="s">
        <v>243</v>
      </c>
      <c r="BM448" s="159" t="s">
        <v>830</v>
      </c>
    </row>
    <row r="449" spans="1:65" s="13" customFormat="1" ht="11.25" x14ac:dyDescent="0.2">
      <c r="B449" s="161"/>
      <c r="D449" s="162" t="s">
        <v>160</v>
      </c>
      <c r="F449" s="164" t="s">
        <v>831</v>
      </c>
      <c r="H449" s="165">
        <v>178.64</v>
      </c>
      <c r="I449" s="166"/>
      <c r="L449" s="161"/>
      <c r="M449" s="167"/>
      <c r="N449" s="168"/>
      <c r="O449" s="168"/>
      <c r="P449" s="168"/>
      <c r="Q449" s="168"/>
      <c r="R449" s="168"/>
      <c r="S449" s="168"/>
      <c r="T449" s="169"/>
      <c r="AT449" s="163" t="s">
        <v>160</v>
      </c>
      <c r="AU449" s="163" t="s">
        <v>89</v>
      </c>
      <c r="AV449" s="13" t="s">
        <v>89</v>
      </c>
      <c r="AW449" s="13" t="s">
        <v>3</v>
      </c>
      <c r="AX449" s="13" t="s">
        <v>83</v>
      </c>
      <c r="AY449" s="163" t="s">
        <v>151</v>
      </c>
    </row>
    <row r="450" spans="1:65" s="2" customFormat="1" ht="24" x14ac:dyDescent="0.2">
      <c r="A450" s="31"/>
      <c r="B450" s="147"/>
      <c r="C450" s="148" t="s">
        <v>832</v>
      </c>
      <c r="D450" s="148" t="s">
        <v>153</v>
      </c>
      <c r="E450" s="149" t="s">
        <v>833</v>
      </c>
      <c r="F450" s="150" t="s">
        <v>834</v>
      </c>
      <c r="G450" s="151" t="s">
        <v>180</v>
      </c>
      <c r="H450" s="152">
        <v>0.91100000000000003</v>
      </c>
      <c r="I450" s="153"/>
      <c r="J450" s="154">
        <f>ROUND(I450*H450,2)</f>
        <v>0</v>
      </c>
      <c r="K450" s="150" t="s">
        <v>157</v>
      </c>
      <c r="L450" s="32"/>
      <c r="M450" s="155" t="s">
        <v>1</v>
      </c>
      <c r="N450" s="156" t="s">
        <v>44</v>
      </c>
      <c r="O450" s="57"/>
      <c r="P450" s="157">
        <f>O450*H450</f>
        <v>0</v>
      </c>
      <c r="Q450" s="157">
        <v>0</v>
      </c>
      <c r="R450" s="157">
        <f>Q450*H450</f>
        <v>0</v>
      </c>
      <c r="S450" s="157">
        <v>0</v>
      </c>
      <c r="T450" s="158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59" t="s">
        <v>243</v>
      </c>
      <c r="AT450" s="159" t="s">
        <v>153</v>
      </c>
      <c r="AU450" s="159" t="s">
        <v>89</v>
      </c>
      <c r="AY450" s="16" t="s">
        <v>151</v>
      </c>
      <c r="BE450" s="160">
        <f>IF(N450="základní",J450,0)</f>
        <v>0</v>
      </c>
      <c r="BF450" s="160">
        <f>IF(N450="snížená",J450,0)</f>
        <v>0</v>
      </c>
      <c r="BG450" s="160">
        <f>IF(N450="zákl. přenesená",J450,0)</f>
        <v>0</v>
      </c>
      <c r="BH450" s="160">
        <f>IF(N450="sníž. přenesená",J450,0)</f>
        <v>0</v>
      </c>
      <c r="BI450" s="160">
        <f>IF(N450="nulová",J450,0)</f>
        <v>0</v>
      </c>
      <c r="BJ450" s="16" t="s">
        <v>89</v>
      </c>
      <c r="BK450" s="160">
        <f>ROUND(I450*H450,2)</f>
        <v>0</v>
      </c>
      <c r="BL450" s="16" t="s">
        <v>243</v>
      </c>
      <c r="BM450" s="159" t="s">
        <v>835</v>
      </c>
    </row>
    <row r="451" spans="1:65" s="12" customFormat="1" ht="22.9" customHeight="1" x14ac:dyDescent="0.2">
      <c r="B451" s="134"/>
      <c r="D451" s="135" t="s">
        <v>77</v>
      </c>
      <c r="E451" s="145" t="s">
        <v>836</v>
      </c>
      <c r="F451" s="145" t="s">
        <v>837</v>
      </c>
      <c r="I451" s="137"/>
      <c r="J451" s="146">
        <f>BK451</f>
        <v>0</v>
      </c>
      <c r="L451" s="134"/>
      <c r="M451" s="139"/>
      <c r="N451" s="140"/>
      <c r="O451" s="140"/>
      <c r="P451" s="141">
        <f>SUM(P452:P541)</f>
        <v>0</v>
      </c>
      <c r="Q451" s="140"/>
      <c r="R451" s="141">
        <f>SUM(R452:R541)</f>
        <v>0</v>
      </c>
      <c r="S451" s="140"/>
      <c r="T451" s="142">
        <f>SUM(T452:T541)</f>
        <v>0</v>
      </c>
      <c r="AR451" s="135" t="s">
        <v>89</v>
      </c>
      <c r="AT451" s="143" t="s">
        <v>77</v>
      </c>
      <c r="AU451" s="143" t="s">
        <v>83</v>
      </c>
      <c r="AY451" s="135" t="s">
        <v>151</v>
      </c>
      <c r="BK451" s="144">
        <f>SUM(BK452:BK541)</f>
        <v>0</v>
      </c>
    </row>
    <row r="452" spans="1:65" s="2" customFormat="1" ht="24.2" customHeight="1" x14ac:dyDescent="0.2">
      <c r="A452" s="31"/>
      <c r="B452" s="147"/>
      <c r="C452" s="148" t="s">
        <v>838</v>
      </c>
      <c r="D452" s="148" t="s">
        <v>153</v>
      </c>
      <c r="E452" s="149" t="s">
        <v>839</v>
      </c>
      <c r="F452" s="150" t="s">
        <v>840</v>
      </c>
      <c r="G452" s="151" t="s">
        <v>841</v>
      </c>
      <c r="H452" s="152">
        <v>1</v>
      </c>
      <c r="I452" s="153"/>
      <c r="J452" s="154">
        <f t="shared" ref="J452:J483" si="0">ROUND(I452*H452,2)</f>
        <v>0</v>
      </c>
      <c r="K452" s="150" t="s">
        <v>1</v>
      </c>
      <c r="L452" s="32"/>
      <c r="M452" s="155" t="s">
        <v>1</v>
      </c>
      <c r="N452" s="156" t="s">
        <v>44</v>
      </c>
      <c r="O452" s="57"/>
      <c r="P452" s="157">
        <f t="shared" ref="P452:P483" si="1">O452*H452</f>
        <v>0</v>
      </c>
      <c r="Q452" s="157">
        <v>0</v>
      </c>
      <c r="R452" s="157">
        <f t="shared" ref="R452:R483" si="2">Q452*H452</f>
        <v>0</v>
      </c>
      <c r="S452" s="157">
        <v>0</v>
      </c>
      <c r="T452" s="158">
        <f t="shared" ref="T452:T483" si="3"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59" t="s">
        <v>158</v>
      </c>
      <c r="AT452" s="159" t="s">
        <v>153</v>
      </c>
      <c r="AU452" s="159" t="s">
        <v>89</v>
      </c>
      <c r="AY452" s="16" t="s">
        <v>151</v>
      </c>
      <c r="BE452" s="160">
        <f t="shared" ref="BE452:BE483" si="4">IF(N452="základní",J452,0)</f>
        <v>0</v>
      </c>
      <c r="BF452" s="160">
        <f t="shared" ref="BF452:BF483" si="5">IF(N452="snížená",J452,0)</f>
        <v>0</v>
      </c>
      <c r="BG452" s="160">
        <f t="shared" ref="BG452:BG483" si="6">IF(N452="zákl. přenesená",J452,0)</f>
        <v>0</v>
      </c>
      <c r="BH452" s="160">
        <f t="shared" ref="BH452:BH483" si="7">IF(N452="sníž. přenesená",J452,0)</f>
        <v>0</v>
      </c>
      <c r="BI452" s="160">
        <f t="shared" ref="BI452:BI483" si="8">IF(N452="nulová",J452,0)</f>
        <v>0</v>
      </c>
      <c r="BJ452" s="16" t="s">
        <v>89</v>
      </c>
      <c r="BK452" s="160">
        <f t="shared" ref="BK452:BK483" si="9">ROUND(I452*H452,2)</f>
        <v>0</v>
      </c>
      <c r="BL452" s="16" t="s">
        <v>158</v>
      </c>
      <c r="BM452" s="159" t="s">
        <v>842</v>
      </c>
    </row>
    <row r="453" spans="1:65" s="2" customFormat="1" ht="16.5" customHeight="1" x14ac:dyDescent="0.2">
      <c r="A453" s="31"/>
      <c r="B453" s="147"/>
      <c r="C453" s="148" t="s">
        <v>843</v>
      </c>
      <c r="D453" s="148" t="s">
        <v>153</v>
      </c>
      <c r="E453" s="149" t="s">
        <v>844</v>
      </c>
      <c r="F453" s="150" t="s">
        <v>845</v>
      </c>
      <c r="G453" s="151" t="s">
        <v>846</v>
      </c>
      <c r="H453" s="152">
        <v>40</v>
      </c>
      <c r="I453" s="153"/>
      <c r="J453" s="154">
        <f t="shared" si="0"/>
        <v>0</v>
      </c>
      <c r="K453" s="150" t="s">
        <v>1</v>
      </c>
      <c r="L453" s="32"/>
      <c r="M453" s="155" t="s">
        <v>1</v>
      </c>
      <c r="N453" s="156" t="s">
        <v>44</v>
      </c>
      <c r="O453" s="57"/>
      <c r="P453" s="157">
        <f t="shared" si="1"/>
        <v>0</v>
      </c>
      <c r="Q453" s="157">
        <v>0</v>
      </c>
      <c r="R453" s="157">
        <f t="shared" si="2"/>
        <v>0</v>
      </c>
      <c r="S453" s="157">
        <v>0</v>
      </c>
      <c r="T453" s="158">
        <f t="shared" si="3"/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59" t="s">
        <v>158</v>
      </c>
      <c r="AT453" s="159" t="s">
        <v>153</v>
      </c>
      <c r="AU453" s="159" t="s">
        <v>89</v>
      </c>
      <c r="AY453" s="16" t="s">
        <v>151</v>
      </c>
      <c r="BE453" s="160">
        <f t="shared" si="4"/>
        <v>0</v>
      </c>
      <c r="BF453" s="160">
        <f t="shared" si="5"/>
        <v>0</v>
      </c>
      <c r="BG453" s="160">
        <f t="shared" si="6"/>
        <v>0</v>
      </c>
      <c r="BH453" s="160">
        <f t="shared" si="7"/>
        <v>0</v>
      </c>
      <c r="BI453" s="160">
        <f t="shared" si="8"/>
        <v>0</v>
      </c>
      <c r="BJ453" s="16" t="s">
        <v>89</v>
      </c>
      <c r="BK453" s="160">
        <f t="shared" si="9"/>
        <v>0</v>
      </c>
      <c r="BL453" s="16" t="s">
        <v>158</v>
      </c>
      <c r="BM453" s="159" t="s">
        <v>847</v>
      </c>
    </row>
    <row r="454" spans="1:65" s="2" customFormat="1" ht="24" x14ac:dyDescent="0.2">
      <c r="A454" s="31"/>
      <c r="B454" s="147"/>
      <c r="C454" s="148" t="s">
        <v>848</v>
      </c>
      <c r="D454" s="148" t="s">
        <v>153</v>
      </c>
      <c r="E454" s="149" t="s">
        <v>849</v>
      </c>
      <c r="F454" s="150" t="s">
        <v>850</v>
      </c>
      <c r="G454" s="151" t="s">
        <v>246</v>
      </c>
      <c r="H454" s="152">
        <v>1</v>
      </c>
      <c r="I454" s="153"/>
      <c r="J454" s="154">
        <f t="shared" si="0"/>
        <v>0</v>
      </c>
      <c r="K454" s="150" t="s">
        <v>1</v>
      </c>
      <c r="L454" s="32"/>
      <c r="M454" s="155" t="s">
        <v>1</v>
      </c>
      <c r="N454" s="156" t="s">
        <v>44</v>
      </c>
      <c r="O454" s="57"/>
      <c r="P454" s="157">
        <f t="shared" si="1"/>
        <v>0</v>
      </c>
      <c r="Q454" s="157">
        <v>0</v>
      </c>
      <c r="R454" s="157">
        <f t="shared" si="2"/>
        <v>0</v>
      </c>
      <c r="S454" s="157">
        <v>0</v>
      </c>
      <c r="T454" s="158">
        <f t="shared" si="3"/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59" t="s">
        <v>158</v>
      </c>
      <c r="AT454" s="159" t="s">
        <v>153</v>
      </c>
      <c r="AU454" s="159" t="s">
        <v>89</v>
      </c>
      <c r="AY454" s="16" t="s">
        <v>151</v>
      </c>
      <c r="BE454" s="160">
        <f t="shared" si="4"/>
        <v>0</v>
      </c>
      <c r="BF454" s="160">
        <f t="shared" si="5"/>
        <v>0</v>
      </c>
      <c r="BG454" s="160">
        <f t="shared" si="6"/>
        <v>0</v>
      </c>
      <c r="BH454" s="160">
        <f t="shared" si="7"/>
        <v>0</v>
      </c>
      <c r="BI454" s="160">
        <f t="shared" si="8"/>
        <v>0</v>
      </c>
      <c r="BJ454" s="16" t="s">
        <v>89</v>
      </c>
      <c r="BK454" s="160">
        <f t="shared" si="9"/>
        <v>0</v>
      </c>
      <c r="BL454" s="16" t="s">
        <v>158</v>
      </c>
      <c r="BM454" s="159" t="s">
        <v>851</v>
      </c>
    </row>
    <row r="455" spans="1:65" s="2" customFormat="1" ht="24" x14ac:dyDescent="0.2">
      <c r="A455" s="31"/>
      <c r="B455" s="147"/>
      <c r="C455" s="148" t="s">
        <v>852</v>
      </c>
      <c r="D455" s="148" t="s">
        <v>153</v>
      </c>
      <c r="E455" s="149" t="s">
        <v>853</v>
      </c>
      <c r="F455" s="150" t="s">
        <v>854</v>
      </c>
      <c r="G455" s="151" t="s">
        <v>246</v>
      </c>
      <c r="H455" s="152">
        <v>2</v>
      </c>
      <c r="I455" s="153"/>
      <c r="J455" s="154">
        <f t="shared" si="0"/>
        <v>0</v>
      </c>
      <c r="K455" s="150" t="s">
        <v>1</v>
      </c>
      <c r="L455" s="32"/>
      <c r="M455" s="155" t="s">
        <v>1</v>
      </c>
      <c r="N455" s="156" t="s">
        <v>44</v>
      </c>
      <c r="O455" s="57"/>
      <c r="P455" s="157">
        <f t="shared" si="1"/>
        <v>0</v>
      </c>
      <c r="Q455" s="157">
        <v>0</v>
      </c>
      <c r="R455" s="157">
        <f t="shared" si="2"/>
        <v>0</v>
      </c>
      <c r="S455" s="157">
        <v>0</v>
      </c>
      <c r="T455" s="158">
        <f t="shared" si="3"/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59" t="s">
        <v>158</v>
      </c>
      <c r="AT455" s="159" t="s">
        <v>153</v>
      </c>
      <c r="AU455" s="159" t="s">
        <v>89</v>
      </c>
      <c r="AY455" s="16" t="s">
        <v>151</v>
      </c>
      <c r="BE455" s="160">
        <f t="shared" si="4"/>
        <v>0</v>
      </c>
      <c r="BF455" s="160">
        <f t="shared" si="5"/>
        <v>0</v>
      </c>
      <c r="BG455" s="160">
        <f t="shared" si="6"/>
        <v>0</v>
      </c>
      <c r="BH455" s="160">
        <f t="shared" si="7"/>
        <v>0</v>
      </c>
      <c r="BI455" s="160">
        <f t="shared" si="8"/>
        <v>0</v>
      </c>
      <c r="BJ455" s="16" t="s">
        <v>89</v>
      </c>
      <c r="BK455" s="160">
        <f t="shared" si="9"/>
        <v>0</v>
      </c>
      <c r="BL455" s="16" t="s">
        <v>158</v>
      </c>
      <c r="BM455" s="159" t="s">
        <v>855</v>
      </c>
    </row>
    <row r="456" spans="1:65" s="2" customFormat="1" ht="16.5" customHeight="1" x14ac:dyDescent="0.2">
      <c r="A456" s="31"/>
      <c r="B456" s="147"/>
      <c r="C456" s="148" t="s">
        <v>856</v>
      </c>
      <c r="D456" s="148" t="s">
        <v>153</v>
      </c>
      <c r="E456" s="149" t="s">
        <v>857</v>
      </c>
      <c r="F456" s="150" t="s">
        <v>858</v>
      </c>
      <c r="G456" s="151" t="s">
        <v>246</v>
      </c>
      <c r="H456" s="152">
        <v>2</v>
      </c>
      <c r="I456" s="153"/>
      <c r="J456" s="154">
        <f t="shared" si="0"/>
        <v>0</v>
      </c>
      <c r="K456" s="150" t="s">
        <v>1</v>
      </c>
      <c r="L456" s="32"/>
      <c r="M456" s="155" t="s">
        <v>1</v>
      </c>
      <c r="N456" s="156" t="s">
        <v>44</v>
      </c>
      <c r="O456" s="57"/>
      <c r="P456" s="157">
        <f t="shared" si="1"/>
        <v>0</v>
      </c>
      <c r="Q456" s="157">
        <v>0</v>
      </c>
      <c r="R456" s="157">
        <f t="shared" si="2"/>
        <v>0</v>
      </c>
      <c r="S456" s="157">
        <v>0</v>
      </c>
      <c r="T456" s="158">
        <f t="shared" si="3"/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59" t="s">
        <v>158</v>
      </c>
      <c r="AT456" s="159" t="s">
        <v>153</v>
      </c>
      <c r="AU456" s="159" t="s">
        <v>89</v>
      </c>
      <c r="AY456" s="16" t="s">
        <v>151</v>
      </c>
      <c r="BE456" s="160">
        <f t="shared" si="4"/>
        <v>0</v>
      </c>
      <c r="BF456" s="160">
        <f t="shared" si="5"/>
        <v>0</v>
      </c>
      <c r="BG456" s="160">
        <f t="shared" si="6"/>
        <v>0</v>
      </c>
      <c r="BH456" s="160">
        <f t="shared" si="7"/>
        <v>0</v>
      </c>
      <c r="BI456" s="160">
        <f t="shared" si="8"/>
        <v>0</v>
      </c>
      <c r="BJ456" s="16" t="s">
        <v>89</v>
      </c>
      <c r="BK456" s="160">
        <f t="shared" si="9"/>
        <v>0</v>
      </c>
      <c r="BL456" s="16" t="s">
        <v>158</v>
      </c>
      <c r="BM456" s="159" t="s">
        <v>859</v>
      </c>
    </row>
    <row r="457" spans="1:65" s="2" customFormat="1" ht="16.5" customHeight="1" x14ac:dyDescent="0.2">
      <c r="A457" s="31"/>
      <c r="B457" s="147"/>
      <c r="C457" s="148" t="s">
        <v>860</v>
      </c>
      <c r="D457" s="148" t="s">
        <v>153</v>
      </c>
      <c r="E457" s="149" t="s">
        <v>861</v>
      </c>
      <c r="F457" s="150" t="s">
        <v>862</v>
      </c>
      <c r="G457" s="151" t="s">
        <v>246</v>
      </c>
      <c r="H457" s="152">
        <v>13</v>
      </c>
      <c r="I457" s="153"/>
      <c r="J457" s="154">
        <f t="shared" si="0"/>
        <v>0</v>
      </c>
      <c r="K457" s="150" t="s">
        <v>1</v>
      </c>
      <c r="L457" s="32"/>
      <c r="M457" s="155" t="s">
        <v>1</v>
      </c>
      <c r="N457" s="156" t="s">
        <v>44</v>
      </c>
      <c r="O457" s="57"/>
      <c r="P457" s="157">
        <f t="shared" si="1"/>
        <v>0</v>
      </c>
      <c r="Q457" s="157">
        <v>0</v>
      </c>
      <c r="R457" s="157">
        <f t="shared" si="2"/>
        <v>0</v>
      </c>
      <c r="S457" s="157">
        <v>0</v>
      </c>
      <c r="T457" s="158">
        <f t="shared" si="3"/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59" t="s">
        <v>158</v>
      </c>
      <c r="AT457" s="159" t="s">
        <v>153</v>
      </c>
      <c r="AU457" s="159" t="s">
        <v>89</v>
      </c>
      <c r="AY457" s="16" t="s">
        <v>151</v>
      </c>
      <c r="BE457" s="160">
        <f t="shared" si="4"/>
        <v>0</v>
      </c>
      <c r="BF457" s="160">
        <f t="shared" si="5"/>
        <v>0</v>
      </c>
      <c r="BG457" s="160">
        <f t="shared" si="6"/>
        <v>0</v>
      </c>
      <c r="BH457" s="160">
        <f t="shared" si="7"/>
        <v>0</v>
      </c>
      <c r="BI457" s="160">
        <f t="shared" si="8"/>
        <v>0</v>
      </c>
      <c r="BJ457" s="16" t="s">
        <v>89</v>
      </c>
      <c r="BK457" s="160">
        <f t="shared" si="9"/>
        <v>0</v>
      </c>
      <c r="BL457" s="16" t="s">
        <v>158</v>
      </c>
      <c r="BM457" s="159" t="s">
        <v>863</v>
      </c>
    </row>
    <row r="458" spans="1:65" s="2" customFormat="1" ht="24" x14ac:dyDescent="0.2">
      <c r="A458" s="31"/>
      <c r="B458" s="147"/>
      <c r="C458" s="148" t="s">
        <v>864</v>
      </c>
      <c r="D458" s="148" t="s">
        <v>153</v>
      </c>
      <c r="E458" s="149" t="s">
        <v>865</v>
      </c>
      <c r="F458" s="150" t="s">
        <v>866</v>
      </c>
      <c r="G458" s="151" t="s">
        <v>246</v>
      </c>
      <c r="H458" s="152">
        <v>2</v>
      </c>
      <c r="I458" s="153"/>
      <c r="J458" s="154">
        <f t="shared" si="0"/>
        <v>0</v>
      </c>
      <c r="K458" s="150" t="s">
        <v>1</v>
      </c>
      <c r="L458" s="32"/>
      <c r="M458" s="155" t="s">
        <v>1</v>
      </c>
      <c r="N458" s="156" t="s">
        <v>44</v>
      </c>
      <c r="O458" s="57"/>
      <c r="P458" s="157">
        <f t="shared" si="1"/>
        <v>0</v>
      </c>
      <c r="Q458" s="157">
        <v>0</v>
      </c>
      <c r="R458" s="157">
        <f t="shared" si="2"/>
        <v>0</v>
      </c>
      <c r="S458" s="157">
        <v>0</v>
      </c>
      <c r="T458" s="158">
        <f t="shared" si="3"/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59" t="s">
        <v>158</v>
      </c>
      <c r="AT458" s="159" t="s">
        <v>153</v>
      </c>
      <c r="AU458" s="159" t="s">
        <v>89</v>
      </c>
      <c r="AY458" s="16" t="s">
        <v>151</v>
      </c>
      <c r="BE458" s="160">
        <f t="shared" si="4"/>
        <v>0</v>
      </c>
      <c r="BF458" s="160">
        <f t="shared" si="5"/>
        <v>0</v>
      </c>
      <c r="BG458" s="160">
        <f t="shared" si="6"/>
        <v>0</v>
      </c>
      <c r="BH458" s="160">
        <f t="shared" si="7"/>
        <v>0</v>
      </c>
      <c r="BI458" s="160">
        <f t="shared" si="8"/>
        <v>0</v>
      </c>
      <c r="BJ458" s="16" t="s">
        <v>89</v>
      </c>
      <c r="BK458" s="160">
        <f t="shared" si="9"/>
        <v>0</v>
      </c>
      <c r="BL458" s="16" t="s">
        <v>158</v>
      </c>
      <c r="BM458" s="159" t="s">
        <v>867</v>
      </c>
    </row>
    <row r="459" spans="1:65" s="2" customFormat="1" ht="16.5" customHeight="1" x14ac:dyDescent="0.2">
      <c r="A459" s="31"/>
      <c r="B459" s="147"/>
      <c r="C459" s="148" t="s">
        <v>868</v>
      </c>
      <c r="D459" s="148" t="s">
        <v>153</v>
      </c>
      <c r="E459" s="149" t="s">
        <v>869</v>
      </c>
      <c r="F459" s="150" t="s">
        <v>870</v>
      </c>
      <c r="G459" s="151" t="s">
        <v>306</v>
      </c>
      <c r="H459" s="152">
        <v>80</v>
      </c>
      <c r="I459" s="153"/>
      <c r="J459" s="154">
        <f t="shared" si="0"/>
        <v>0</v>
      </c>
      <c r="K459" s="150" t="s">
        <v>1</v>
      </c>
      <c r="L459" s="32"/>
      <c r="M459" s="155" t="s">
        <v>1</v>
      </c>
      <c r="N459" s="156" t="s">
        <v>44</v>
      </c>
      <c r="O459" s="57"/>
      <c r="P459" s="157">
        <f t="shared" si="1"/>
        <v>0</v>
      </c>
      <c r="Q459" s="157">
        <v>0</v>
      </c>
      <c r="R459" s="157">
        <f t="shared" si="2"/>
        <v>0</v>
      </c>
      <c r="S459" s="157">
        <v>0</v>
      </c>
      <c r="T459" s="158">
        <f t="shared" si="3"/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59" t="s">
        <v>158</v>
      </c>
      <c r="AT459" s="159" t="s">
        <v>153</v>
      </c>
      <c r="AU459" s="159" t="s">
        <v>89</v>
      </c>
      <c r="AY459" s="16" t="s">
        <v>151</v>
      </c>
      <c r="BE459" s="160">
        <f t="shared" si="4"/>
        <v>0</v>
      </c>
      <c r="BF459" s="160">
        <f t="shared" si="5"/>
        <v>0</v>
      </c>
      <c r="BG459" s="160">
        <f t="shared" si="6"/>
        <v>0</v>
      </c>
      <c r="BH459" s="160">
        <f t="shared" si="7"/>
        <v>0</v>
      </c>
      <c r="BI459" s="160">
        <f t="shared" si="8"/>
        <v>0</v>
      </c>
      <c r="BJ459" s="16" t="s">
        <v>89</v>
      </c>
      <c r="BK459" s="160">
        <f t="shared" si="9"/>
        <v>0</v>
      </c>
      <c r="BL459" s="16" t="s">
        <v>158</v>
      </c>
      <c r="BM459" s="159" t="s">
        <v>871</v>
      </c>
    </row>
    <row r="460" spans="1:65" s="2" customFormat="1" ht="16.5" customHeight="1" x14ac:dyDescent="0.2">
      <c r="A460" s="31"/>
      <c r="B460" s="147"/>
      <c r="C460" s="148" t="s">
        <v>872</v>
      </c>
      <c r="D460" s="148" t="s">
        <v>153</v>
      </c>
      <c r="E460" s="149" t="s">
        <v>873</v>
      </c>
      <c r="F460" s="150" t="s">
        <v>874</v>
      </c>
      <c r="G460" s="151" t="s">
        <v>306</v>
      </c>
      <c r="H460" s="152">
        <v>14</v>
      </c>
      <c r="I460" s="153"/>
      <c r="J460" s="154">
        <f t="shared" si="0"/>
        <v>0</v>
      </c>
      <c r="K460" s="150" t="s">
        <v>1</v>
      </c>
      <c r="L460" s="32"/>
      <c r="M460" s="155" t="s">
        <v>1</v>
      </c>
      <c r="N460" s="156" t="s">
        <v>44</v>
      </c>
      <c r="O460" s="57"/>
      <c r="P460" s="157">
        <f t="shared" si="1"/>
        <v>0</v>
      </c>
      <c r="Q460" s="157">
        <v>0</v>
      </c>
      <c r="R460" s="157">
        <f t="shared" si="2"/>
        <v>0</v>
      </c>
      <c r="S460" s="157">
        <v>0</v>
      </c>
      <c r="T460" s="158">
        <f t="shared" si="3"/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59" t="s">
        <v>158</v>
      </c>
      <c r="AT460" s="159" t="s">
        <v>153</v>
      </c>
      <c r="AU460" s="159" t="s">
        <v>89</v>
      </c>
      <c r="AY460" s="16" t="s">
        <v>151</v>
      </c>
      <c r="BE460" s="160">
        <f t="shared" si="4"/>
        <v>0</v>
      </c>
      <c r="BF460" s="160">
        <f t="shared" si="5"/>
        <v>0</v>
      </c>
      <c r="BG460" s="160">
        <f t="shared" si="6"/>
        <v>0</v>
      </c>
      <c r="BH460" s="160">
        <f t="shared" si="7"/>
        <v>0</v>
      </c>
      <c r="BI460" s="160">
        <f t="shared" si="8"/>
        <v>0</v>
      </c>
      <c r="BJ460" s="16" t="s">
        <v>89</v>
      </c>
      <c r="BK460" s="160">
        <f t="shared" si="9"/>
        <v>0</v>
      </c>
      <c r="BL460" s="16" t="s">
        <v>158</v>
      </c>
      <c r="BM460" s="159" t="s">
        <v>875</v>
      </c>
    </row>
    <row r="461" spans="1:65" s="2" customFormat="1" ht="16.5" customHeight="1" x14ac:dyDescent="0.2">
      <c r="A461" s="31"/>
      <c r="B461" s="147"/>
      <c r="C461" s="148" t="s">
        <v>876</v>
      </c>
      <c r="D461" s="148" t="s">
        <v>153</v>
      </c>
      <c r="E461" s="149" t="s">
        <v>877</v>
      </c>
      <c r="F461" s="150" t="s">
        <v>878</v>
      </c>
      <c r="G461" s="151" t="s">
        <v>306</v>
      </c>
      <c r="H461" s="152">
        <v>18</v>
      </c>
      <c r="I461" s="153"/>
      <c r="J461" s="154">
        <f t="shared" si="0"/>
        <v>0</v>
      </c>
      <c r="K461" s="150" t="s">
        <v>1</v>
      </c>
      <c r="L461" s="32"/>
      <c r="M461" s="155" t="s">
        <v>1</v>
      </c>
      <c r="N461" s="156" t="s">
        <v>44</v>
      </c>
      <c r="O461" s="57"/>
      <c r="P461" s="157">
        <f t="shared" si="1"/>
        <v>0</v>
      </c>
      <c r="Q461" s="157">
        <v>0</v>
      </c>
      <c r="R461" s="157">
        <f t="shared" si="2"/>
        <v>0</v>
      </c>
      <c r="S461" s="157">
        <v>0</v>
      </c>
      <c r="T461" s="158">
        <f t="shared" si="3"/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59" t="s">
        <v>158</v>
      </c>
      <c r="AT461" s="159" t="s">
        <v>153</v>
      </c>
      <c r="AU461" s="159" t="s">
        <v>89</v>
      </c>
      <c r="AY461" s="16" t="s">
        <v>151</v>
      </c>
      <c r="BE461" s="160">
        <f t="shared" si="4"/>
        <v>0</v>
      </c>
      <c r="BF461" s="160">
        <f t="shared" si="5"/>
        <v>0</v>
      </c>
      <c r="BG461" s="160">
        <f t="shared" si="6"/>
        <v>0</v>
      </c>
      <c r="BH461" s="160">
        <f t="shared" si="7"/>
        <v>0</v>
      </c>
      <c r="BI461" s="160">
        <f t="shared" si="8"/>
        <v>0</v>
      </c>
      <c r="BJ461" s="16" t="s">
        <v>89</v>
      </c>
      <c r="BK461" s="160">
        <f t="shared" si="9"/>
        <v>0</v>
      </c>
      <c r="BL461" s="16" t="s">
        <v>158</v>
      </c>
      <c r="BM461" s="159" t="s">
        <v>879</v>
      </c>
    </row>
    <row r="462" spans="1:65" s="2" customFormat="1" ht="16.5" customHeight="1" x14ac:dyDescent="0.2">
      <c r="A462" s="31"/>
      <c r="B462" s="147"/>
      <c r="C462" s="148" t="s">
        <v>880</v>
      </c>
      <c r="D462" s="148" t="s">
        <v>153</v>
      </c>
      <c r="E462" s="149" t="s">
        <v>881</v>
      </c>
      <c r="F462" s="150" t="s">
        <v>882</v>
      </c>
      <c r="G462" s="151" t="s">
        <v>306</v>
      </c>
      <c r="H462" s="152">
        <v>6</v>
      </c>
      <c r="I462" s="153"/>
      <c r="J462" s="154">
        <f t="shared" si="0"/>
        <v>0</v>
      </c>
      <c r="K462" s="150" t="s">
        <v>1</v>
      </c>
      <c r="L462" s="32"/>
      <c r="M462" s="155" t="s">
        <v>1</v>
      </c>
      <c r="N462" s="156" t="s">
        <v>44</v>
      </c>
      <c r="O462" s="57"/>
      <c r="P462" s="157">
        <f t="shared" si="1"/>
        <v>0</v>
      </c>
      <c r="Q462" s="157">
        <v>0</v>
      </c>
      <c r="R462" s="157">
        <f t="shared" si="2"/>
        <v>0</v>
      </c>
      <c r="S462" s="157">
        <v>0</v>
      </c>
      <c r="T462" s="158">
        <f t="shared" si="3"/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59" t="s">
        <v>158</v>
      </c>
      <c r="AT462" s="159" t="s">
        <v>153</v>
      </c>
      <c r="AU462" s="159" t="s">
        <v>89</v>
      </c>
      <c r="AY462" s="16" t="s">
        <v>151</v>
      </c>
      <c r="BE462" s="160">
        <f t="shared" si="4"/>
        <v>0</v>
      </c>
      <c r="BF462" s="160">
        <f t="shared" si="5"/>
        <v>0</v>
      </c>
      <c r="BG462" s="160">
        <f t="shared" si="6"/>
        <v>0</v>
      </c>
      <c r="BH462" s="160">
        <f t="shared" si="7"/>
        <v>0</v>
      </c>
      <c r="BI462" s="160">
        <f t="shared" si="8"/>
        <v>0</v>
      </c>
      <c r="BJ462" s="16" t="s">
        <v>89</v>
      </c>
      <c r="BK462" s="160">
        <f t="shared" si="9"/>
        <v>0</v>
      </c>
      <c r="BL462" s="16" t="s">
        <v>158</v>
      </c>
      <c r="BM462" s="159" t="s">
        <v>883</v>
      </c>
    </row>
    <row r="463" spans="1:65" s="2" customFormat="1" ht="16.5" customHeight="1" x14ac:dyDescent="0.2">
      <c r="A463" s="31"/>
      <c r="B463" s="147"/>
      <c r="C463" s="148" t="s">
        <v>884</v>
      </c>
      <c r="D463" s="148" t="s">
        <v>153</v>
      </c>
      <c r="E463" s="149" t="s">
        <v>885</v>
      </c>
      <c r="F463" s="150" t="s">
        <v>886</v>
      </c>
      <c r="G463" s="151" t="s">
        <v>306</v>
      </c>
      <c r="H463" s="152">
        <v>4</v>
      </c>
      <c r="I463" s="153"/>
      <c r="J463" s="154">
        <f t="shared" si="0"/>
        <v>0</v>
      </c>
      <c r="K463" s="150" t="s">
        <v>1</v>
      </c>
      <c r="L463" s="32"/>
      <c r="M463" s="155" t="s">
        <v>1</v>
      </c>
      <c r="N463" s="156" t="s">
        <v>44</v>
      </c>
      <c r="O463" s="57"/>
      <c r="P463" s="157">
        <f t="shared" si="1"/>
        <v>0</v>
      </c>
      <c r="Q463" s="157">
        <v>0</v>
      </c>
      <c r="R463" s="157">
        <f t="shared" si="2"/>
        <v>0</v>
      </c>
      <c r="S463" s="157">
        <v>0</v>
      </c>
      <c r="T463" s="158">
        <f t="shared" si="3"/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59" t="s">
        <v>158</v>
      </c>
      <c r="AT463" s="159" t="s">
        <v>153</v>
      </c>
      <c r="AU463" s="159" t="s">
        <v>89</v>
      </c>
      <c r="AY463" s="16" t="s">
        <v>151</v>
      </c>
      <c r="BE463" s="160">
        <f t="shared" si="4"/>
        <v>0</v>
      </c>
      <c r="BF463" s="160">
        <f t="shared" si="5"/>
        <v>0</v>
      </c>
      <c r="BG463" s="160">
        <f t="shared" si="6"/>
        <v>0</v>
      </c>
      <c r="BH463" s="160">
        <f t="shared" si="7"/>
        <v>0</v>
      </c>
      <c r="BI463" s="160">
        <f t="shared" si="8"/>
        <v>0</v>
      </c>
      <c r="BJ463" s="16" t="s">
        <v>89</v>
      </c>
      <c r="BK463" s="160">
        <f t="shared" si="9"/>
        <v>0</v>
      </c>
      <c r="BL463" s="16" t="s">
        <v>158</v>
      </c>
      <c r="BM463" s="159" t="s">
        <v>887</v>
      </c>
    </row>
    <row r="464" spans="1:65" s="2" customFormat="1" ht="16.5" customHeight="1" x14ac:dyDescent="0.2">
      <c r="A464" s="31"/>
      <c r="B464" s="147"/>
      <c r="C464" s="148" t="s">
        <v>888</v>
      </c>
      <c r="D464" s="148" t="s">
        <v>153</v>
      </c>
      <c r="E464" s="149" t="s">
        <v>889</v>
      </c>
      <c r="F464" s="150" t="s">
        <v>890</v>
      </c>
      <c r="G464" s="151" t="s">
        <v>306</v>
      </c>
      <c r="H464" s="152">
        <v>9</v>
      </c>
      <c r="I464" s="153"/>
      <c r="J464" s="154">
        <f t="shared" si="0"/>
        <v>0</v>
      </c>
      <c r="K464" s="150" t="s">
        <v>1</v>
      </c>
      <c r="L464" s="32"/>
      <c r="M464" s="155" t="s">
        <v>1</v>
      </c>
      <c r="N464" s="156" t="s">
        <v>44</v>
      </c>
      <c r="O464" s="57"/>
      <c r="P464" s="157">
        <f t="shared" si="1"/>
        <v>0</v>
      </c>
      <c r="Q464" s="157">
        <v>0</v>
      </c>
      <c r="R464" s="157">
        <f t="shared" si="2"/>
        <v>0</v>
      </c>
      <c r="S464" s="157">
        <v>0</v>
      </c>
      <c r="T464" s="158">
        <f t="shared" si="3"/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59" t="s">
        <v>158</v>
      </c>
      <c r="AT464" s="159" t="s">
        <v>153</v>
      </c>
      <c r="AU464" s="159" t="s">
        <v>89</v>
      </c>
      <c r="AY464" s="16" t="s">
        <v>151</v>
      </c>
      <c r="BE464" s="160">
        <f t="shared" si="4"/>
        <v>0</v>
      </c>
      <c r="BF464" s="160">
        <f t="shared" si="5"/>
        <v>0</v>
      </c>
      <c r="BG464" s="160">
        <f t="shared" si="6"/>
        <v>0</v>
      </c>
      <c r="BH464" s="160">
        <f t="shared" si="7"/>
        <v>0</v>
      </c>
      <c r="BI464" s="160">
        <f t="shared" si="8"/>
        <v>0</v>
      </c>
      <c r="BJ464" s="16" t="s">
        <v>89</v>
      </c>
      <c r="BK464" s="160">
        <f t="shared" si="9"/>
        <v>0</v>
      </c>
      <c r="BL464" s="16" t="s">
        <v>158</v>
      </c>
      <c r="BM464" s="159" t="s">
        <v>891</v>
      </c>
    </row>
    <row r="465" spans="1:65" s="2" customFormat="1" ht="16.5" customHeight="1" x14ac:dyDescent="0.2">
      <c r="A465" s="31"/>
      <c r="B465" s="147"/>
      <c r="C465" s="148" t="s">
        <v>892</v>
      </c>
      <c r="D465" s="148" t="s">
        <v>153</v>
      </c>
      <c r="E465" s="149" t="s">
        <v>893</v>
      </c>
      <c r="F465" s="150" t="s">
        <v>894</v>
      </c>
      <c r="G465" s="151" t="s">
        <v>306</v>
      </c>
      <c r="H465" s="152">
        <v>1</v>
      </c>
      <c r="I465" s="153"/>
      <c r="J465" s="154">
        <f t="shared" si="0"/>
        <v>0</v>
      </c>
      <c r="K465" s="150" t="s">
        <v>1</v>
      </c>
      <c r="L465" s="32"/>
      <c r="M465" s="155" t="s">
        <v>1</v>
      </c>
      <c r="N465" s="156" t="s">
        <v>44</v>
      </c>
      <c r="O465" s="57"/>
      <c r="P465" s="157">
        <f t="shared" si="1"/>
        <v>0</v>
      </c>
      <c r="Q465" s="157">
        <v>0</v>
      </c>
      <c r="R465" s="157">
        <f t="shared" si="2"/>
        <v>0</v>
      </c>
      <c r="S465" s="157">
        <v>0</v>
      </c>
      <c r="T465" s="158">
        <f t="shared" si="3"/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59" t="s">
        <v>158</v>
      </c>
      <c r="AT465" s="159" t="s">
        <v>153</v>
      </c>
      <c r="AU465" s="159" t="s">
        <v>89</v>
      </c>
      <c r="AY465" s="16" t="s">
        <v>151</v>
      </c>
      <c r="BE465" s="160">
        <f t="shared" si="4"/>
        <v>0</v>
      </c>
      <c r="BF465" s="160">
        <f t="shared" si="5"/>
        <v>0</v>
      </c>
      <c r="BG465" s="160">
        <f t="shared" si="6"/>
        <v>0</v>
      </c>
      <c r="BH465" s="160">
        <f t="shared" si="7"/>
        <v>0</v>
      </c>
      <c r="BI465" s="160">
        <f t="shared" si="8"/>
        <v>0</v>
      </c>
      <c r="BJ465" s="16" t="s">
        <v>89</v>
      </c>
      <c r="BK465" s="160">
        <f t="shared" si="9"/>
        <v>0</v>
      </c>
      <c r="BL465" s="16" t="s">
        <v>158</v>
      </c>
      <c r="BM465" s="159" t="s">
        <v>895</v>
      </c>
    </row>
    <row r="466" spans="1:65" s="2" customFormat="1" ht="21.75" customHeight="1" x14ac:dyDescent="0.2">
      <c r="A466" s="31"/>
      <c r="B466" s="147"/>
      <c r="C466" s="148" t="s">
        <v>896</v>
      </c>
      <c r="D466" s="148" t="s">
        <v>153</v>
      </c>
      <c r="E466" s="149" t="s">
        <v>897</v>
      </c>
      <c r="F466" s="150" t="s">
        <v>898</v>
      </c>
      <c r="G466" s="151" t="s">
        <v>306</v>
      </c>
      <c r="H466" s="152">
        <v>27</v>
      </c>
      <c r="I466" s="153"/>
      <c r="J466" s="154">
        <f t="shared" si="0"/>
        <v>0</v>
      </c>
      <c r="K466" s="150" t="s">
        <v>1</v>
      </c>
      <c r="L466" s="32"/>
      <c r="M466" s="155" t="s">
        <v>1</v>
      </c>
      <c r="N466" s="156" t="s">
        <v>44</v>
      </c>
      <c r="O466" s="57"/>
      <c r="P466" s="157">
        <f t="shared" si="1"/>
        <v>0</v>
      </c>
      <c r="Q466" s="157">
        <v>0</v>
      </c>
      <c r="R466" s="157">
        <f t="shared" si="2"/>
        <v>0</v>
      </c>
      <c r="S466" s="157">
        <v>0</v>
      </c>
      <c r="T466" s="158">
        <f t="shared" si="3"/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59" t="s">
        <v>158</v>
      </c>
      <c r="AT466" s="159" t="s">
        <v>153</v>
      </c>
      <c r="AU466" s="159" t="s">
        <v>89</v>
      </c>
      <c r="AY466" s="16" t="s">
        <v>151</v>
      </c>
      <c r="BE466" s="160">
        <f t="shared" si="4"/>
        <v>0</v>
      </c>
      <c r="BF466" s="160">
        <f t="shared" si="5"/>
        <v>0</v>
      </c>
      <c r="BG466" s="160">
        <f t="shared" si="6"/>
        <v>0</v>
      </c>
      <c r="BH466" s="160">
        <f t="shared" si="7"/>
        <v>0</v>
      </c>
      <c r="BI466" s="160">
        <f t="shared" si="8"/>
        <v>0</v>
      </c>
      <c r="BJ466" s="16" t="s">
        <v>89</v>
      </c>
      <c r="BK466" s="160">
        <f t="shared" si="9"/>
        <v>0</v>
      </c>
      <c r="BL466" s="16" t="s">
        <v>158</v>
      </c>
      <c r="BM466" s="159" t="s">
        <v>899</v>
      </c>
    </row>
    <row r="467" spans="1:65" s="2" customFormat="1" ht="21.75" customHeight="1" x14ac:dyDescent="0.2">
      <c r="A467" s="31"/>
      <c r="B467" s="147"/>
      <c r="C467" s="148" t="s">
        <v>900</v>
      </c>
      <c r="D467" s="148" t="s">
        <v>153</v>
      </c>
      <c r="E467" s="149" t="s">
        <v>901</v>
      </c>
      <c r="F467" s="150" t="s">
        <v>902</v>
      </c>
      <c r="G467" s="151" t="s">
        <v>306</v>
      </c>
      <c r="H467" s="152">
        <v>3</v>
      </c>
      <c r="I467" s="153"/>
      <c r="J467" s="154">
        <f t="shared" si="0"/>
        <v>0</v>
      </c>
      <c r="K467" s="150" t="s">
        <v>1</v>
      </c>
      <c r="L467" s="32"/>
      <c r="M467" s="155" t="s">
        <v>1</v>
      </c>
      <c r="N467" s="156" t="s">
        <v>44</v>
      </c>
      <c r="O467" s="57"/>
      <c r="P467" s="157">
        <f t="shared" si="1"/>
        <v>0</v>
      </c>
      <c r="Q467" s="157">
        <v>0</v>
      </c>
      <c r="R467" s="157">
        <f t="shared" si="2"/>
        <v>0</v>
      </c>
      <c r="S467" s="157">
        <v>0</v>
      </c>
      <c r="T467" s="158">
        <f t="shared" si="3"/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59" t="s">
        <v>158</v>
      </c>
      <c r="AT467" s="159" t="s">
        <v>153</v>
      </c>
      <c r="AU467" s="159" t="s">
        <v>89</v>
      </c>
      <c r="AY467" s="16" t="s">
        <v>151</v>
      </c>
      <c r="BE467" s="160">
        <f t="shared" si="4"/>
        <v>0</v>
      </c>
      <c r="BF467" s="160">
        <f t="shared" si="5"/>
        <v>0</v>
      </c>
      <c r="BG467" s="160">
        <f t="shared" si="6"/>
        <v>0</v>
      </c>
      <c r="BH467" s="160">
        <f t="shared" si="7"/>
        <v>0</v>
      </c>
      <c r="BI467" s="160">
        <f t="shared" si="8"/>
        <v>0</v>
      </c>
      <c r="BJ467" s="16" t="s">
        <v>89</v>
      </c>
      <c r="BK467" s="160">
        <f t="shared" si="9"/>
        <v>0</v>
      </c>
      <c r="BL467" s="16" t="s">
        <v>158</v>
      </c>
      <c r="BM467" s="159" t="s">
        <v>903</v>
      </c>
    </row>
    <row r="468" spans="1:65" s="2" customFormat="1" ht="16.5" customHeight="1" x14ac:dyDescent="0.2">
      <c r="A468" s="31"/>
      <c r="B468" s="147"/>
      <c r="C468" s="148" t="s">
        <v>904</v>
      </c>
      <c r="D468" s="148" t="s">
        <v>153</v>
      </c>
      <c r="E468" s="149" t="s">
        <v>905</v>
      </c>
      <c r="F468" s="150" t="s">
        <v>906</v>
      </c>
      <c r="G468" s="151" t="s">
        <v>246</v>
      </c>
      <c r="H468" s="152">
        <v>6</v>
      </c>
      <c r="I468" s="153"/>
      <c r="J468" s="154">
        <f t="shared" si="0"/>
        <v>0</v>
      </c>
      <c r="K468" s="150" t="s">
        <v>1</v>
      </c>
      <c r="L468" s="32"/>
      <c r="M468" s="155" t="s">
        <v>1</v>
      </c>
      <c r="N468" s="156" t="s">
        <v>44</v>
      </c>
      <c r="O468" s="57"/>
      <c r="P468" s="157">
        <f t="shared" si="1"/>
        <v>0</v>
      </c>
      <c r="Q468" s="157">
        <v>0</v>
      </c>
      <c r="R468" s="157">
        <f t="shared" si="2"/>
        <v>0</v>
      </c>
      <c r="S468" s="157">
        <v>0</v>
      </c>
      <c r="T468" s="158">
        <f t="shared" si="3"/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59" t="s">
        <v>158</v>
      </c>
      <c r="AT468" s="159" t="s">
        <v>153</v>
      </c>
      <c r="AU468" s="159" t="s">
        <v>89</v>
      </c>
      <c r="AY468" s="16" t="s">
        <v>151</v>
      </c>
      <c r="BE468" s="160">
        <f t="shared" si="4"/>
        <v>0</v>
      </c>
      <c r="BF468" s="160">
        <f t="shared" si="5"/>
        <v>0</v>
      </c>
      <c r="BG468" s="160">
        <f t="shared" si="6"/>
        <v>0</v>
      </c>
      <c r="BH468" s="160">
        <f t="shared" si="7"/>
        <v>0</v>
      </c>
      <c r="BI468" s="160">
        <f t="shared" si="8"/>
        <v>0</v>
      </c>
      <c r="BJ468" s="16" t="s">
        <v>89</v>
      </c>
      <c r="BK468" s="160">
        <f t="shared" si="9"/>
        <v>0</v>
      </c>
      <c r="BL468" s="16" t="s">
        <v>158</v>
      </c>
      <c r="BM468" s="159" t="s">
        <v>907</v>
      </c>
    </row>
    <row r="469" spans="1:65" s="2" customFormat="1" ht="16.5" customHeight="1" x14ac:dyDescent="0.2">
      <c r="A469" s="31"/>
      <c r="B469" s="147"/>
      <c r="C469" s="148" t="s">
        <v>908</v>
      </c>
      <c r="D469" s="148" t="s">
        <v>153</v>
      </c>
      <c r="E469" s="149" t="s">
        <v>909</v>
      </c>
      <c r="F469" s="150" t="s">
        <v>910</v>
      </c>
      <c r="G469" s="151" t="s">
        <v>246</v>
      </c>
      <c r="H469" s="152">
        <v>2</v>
      </c>
      <c r="I469" s="153"/>
      <c r="J469" s="154">
        <f t="shared" si="0"/>
        <v>0</v>
      </c>
      <c r="K469" s="150" t="s">
        <v>1</v>
      </c>
      <c r="L469" s="32"/>
      <c r="M469" s="155" t="s">
        <v>1</v>
      </c>
      <c r="N469" s="156" t="s">
        <v>44</v>
      </c>
      <c r="O469" s="57"/>
      <c r="P469" s="157">
        <f t="shared" si="1"/>
        <v>0</v>
      </c>
      <c r="Q469" s="157">
        <v>0</v>
      </c>
      <c r="R469" s="157">
        <f t="shared" si="2"/>
        <v>0</v>
      </c>
      <c r="S469" s="157">
        <v>0</v>
      </c>
      <c r="T469" s="158">
        <f t="shared" si="3"/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59" t="s">
        <v>158</v>
      </c>
      <c r="AT469" s="159" t="s">
        <v>153</v>
      </c>
      <c r="AU469" s="159" t="s">
        <v>89</v>
      </c>
      <c r="AY469" s="16" t="s">
        <v>151</v>
      </c>
      <c r="BE469" s="160">
        <f t="shared" si="4"/>
        <v>0</v>
      </c>
      <c r="BF469" s="160">
        <f t="shared" si="5"/>
        <v>0</v>
      </c>
      <c r="BG469" s="160">
        <f t="shared" si="6"/>
        <v>0</v>
      </c>
      <c r="BH469" s="160">
        <f t="shared" si="7"/>
        <v>0</v>
      </c>
      <c r="BI469" s="160">
        <f t="shared" si="8"/>
        <v>0</v>
      </c>
      <c r="BJ469" s="16" t="s">
        <v>89</v>
      </c>
      <c r="BK469" s="160">
        <f t="shared" si="9"/>
        <v>0</v>
      </c>
      <c r="BL469" s="16" t="s">
        <v>158</v>
      </c>
      <c r="BM469" s="159" t="s">
        <v>911</v>
      </c>
    </row>
    <row r="470" spans="1:65" s="2" customFormat="1" ht="16.5" customHeight="1" x14ac:dyDescent="0.2">
      <c r="A470" s="31"/>
      <c r="B470" s="147"/>
      <c r="C470" s="148" t="s">
        <v>912</v>
      </c>
      <c r="D470" s="148" t="s">
        <v>153</v>
      </c>
      <c r="E470" s="149" t="s">
        <v>913</v>
      </c>
      <c r="F470" s="150" t="s">
        <v>914</v>
      </c>
      <c r="G470" s="151" t="s">
        <v>246</v>
      </c>
      <c r="H470" s="152">
        <v>2</v>
      </c>
      <c r="I470" s="153"/>
      <c r="J470" s="154">
        <f t="shared" si="0"/>
        <v>0</v>
      </c>
      <c r="K470" s="150" t="s">
        <v>1</v>
      </c>
      <c r="L470" s="32"/>
      <c r="M470" s="155" t="s">
        <v>1</v>
      </c>
      <c r="N470" s="156" t="s">
        <v>44</v>
      </c>
      <c r="O470" s="57"/>
      <c r="P470" s="157">
        <f t="shared" si="1"/>
        <v>0</v>
      </c>
      <c r="Q470" s="157">
        <v>0</v>
      </c>
      <c r="R470" s="157">
        <f t="shared" si="2"/>
        <v>0</v>
      </c>
      <c r="S470" s="157">
        <v>0</v>
      </c>
      <c r="T470" s="158">
        <f t="shared" si="3"/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59" t="s">
        <v>158</v>
      </c>
      <c r="AT470" s="159" t="s">
        <v>153</v>
      </c>
      <c r="AU470" s="159" t="s">
        <v>89</v>
      </c>
      <c r="AY470" s="16" t="s">
        <v>151</v>
      </c>
      <c r="BE470" s="160">
        <f t="shared" si="4"/>
        <v>0</v>
      </c>
      <c r="BF470" s="160">
        <f t="shared" si="5"/>
        <v>0</v>
      </c>
      <c r="BG470" s="160">
        <f t="shared" si="6"/>
        <v>0</v>
      </c>
      <c r="BH470" s="160">
        <f t="shared" si="7"/>
        <v>0</v>
      </c>
      <c r="BI470" s="160">
        <f t="shared" si="8"/>
        <v>0</v>
      </c>
      <c r="BJ470" s="16" t="s">
        <v>89</v>
      </c>
      <c r="BK470" s="160">
        <f t="shared" si="9"/>
        <v>0</v>
      </c>
      <c r="BL470" s="16" t="s">
        <v>158</v>
      </c>
      <c r="BM470" s="159" t="s">
        <v>915</v>
      </c>
    </row>
    <row r="471" spans="1:65" s="2" customFormat="1" ht="16.5" customHeight="1" x14ac:dyDescent="0.2">
      <c r="A471" s="31"/>
      <c r="B471" s="147"/>
      <c r="C471" s="148" t="s">
        <v>916</v>
      </c>
      <c r="D471" s="148" t="s">
        <v>153</v>
      </c>
      <c r="E471" s="149" t="s">
        <v>917</v>
      </c>
      <c r="F471" s="150" t="s">
        <v>918</v>
      </c>
      <c r="G471" s="151" t="s">
        <v>306</v>
      </c>
      <c r="H471" s="152">
        <v>81</v>
      </c>
      <c r="I471" s="153"/>
      <c r="J471" s="154">
        <f t="shared" si="0"/>
        <v>0</v>
      </c>
      <c r="K471" s="150" t="s">
        <v>1</v>
      </c>
      <c r="L471" s="32"/>
      <c r="M471" s="155" t="s">
        <v>1</v>
      </c>
      <c r="N471" s="156" t="s">
        <v>44</v>
      </c>
      <c r="O471" s="57"/>
      <c r="P471" s="157">
        <f t="shared" si="1"/>
        <v>0</v>
      </c>
      <c r="Q471" s="157">
        <v>0</v>
      </c>
      <c r="R471" s="157">
        <f t="shared" si="2"/>
        <v>0</v>
      </c>
      <c r="S471" s="157">
        <v>0</v>
      </c>
      <c r="T471" s="158">
        <f t="shared" si="3"/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59" t="s">
        <v>158</v>
      </c>
      <c r="AT471" s="159" t="s">
        <v>153</v>
      </c>
      <c r="AU471" s="159" t="s">
        <v>89</v>
      </c>
      <c r="AY471" s="16" t="s">
        <v>151</v>
      </c>
      <c r="BE471" s="160">
        <f t="shared" si="4"/>
        <v>0</v>
      </c>
      <c r="BF471" s="160">
        <f t="shared" si="5"/>
        <v>0</v>
      </c>
      <c r="BG471" s="160">
        <f t="shared" si="6"/>
        <v>0</v>
      </c>
      <c r="BH471" s="160">
        <f t="shared" si="7"/>
        <v>0</v>
      </c>
      <c r="BI471" s="160">
        <f t="shared" si="8"/>
        <v>0</v>
      </c>
      <c r="BJ471" s="16" t="s">
        <v>89</v>
      </c>
      <c r="BK471" s="160">
        <f t="shared" si="9"/>
        <v>0</v>
      </c>
      <c r="BL471" s="16" t="s">
        <v>158</v>
      </c>
      <c r="BM471" s="159" t="s">
        <v>919</v>
      </c>
    </row>
    <row r="472" spans="1:65" s="2" customFormat="1" ht="16.5" customHeight="1" x14ac:dyDescent="0.2">
      <c r="A472" s="31"/>
      <c r="B472" s="147"/>
      <c r="C472" s="148" t="s">
        <v>920</v>
      </c>
      <c r="D472" s="148" t="s">
        <v>153</v>
      </c>
      <c r="E472" s="149" t="s">
        <v>921</v>
      </c>
      <c r="F472" s="150" t="s">
        <v>922</v>
      </c>
      <c r="G472" s="151" t="s">
        <v>306</v>
      </c>
      <c r="H472" s="152">
        <v>80</v>
      </c>
      <c r="I472" s="153"/>
      <c r="J472" s="154">
        <f t="shared" si="0"/>
        <v>0</v>
      </c>
      <c r="K472" s="150" t="s">
        <v>1</v>
      </c>
      <c r="L472" s="32"/>
      <c r="M472" s="155" t="s">
        <v>1</v>
      </c>
      <c r="N472" s="156" t="s">
        <v>44</v>
      </c>
      <c r="O472" s="57"/>
      <c r="P472" s="157">
        <f t="shared" si="1"/>
        <v>0</v>
      </c>
      <c r="Q472" s="157">
        <v>0</v>
      </c>
      <c r="R472" s="157">
        <f t="shared" si="2"/>
        <v>0</v>
      </c>
      <c r="S472" s="157">
        <v>0</v>
      </c>
      <c r="T472" s="158">
        <f t="shared" si="3"/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59" t="s">
        <v>158</v>
      </c>
      <c r="AT472" s="159" t="s">
        <v>153</v>
      </c>
      <c r="AU472" s="159" t="s">
        <v>89</v>
      </c>
      <c r="AY472" s="16" t="s">
        <v>151</v>
      </c>
      <c r="BE472" s="160">
        <f t="shared" si="4"/>
        <v>0</v>
      </c>
      <c r="BF472" s="160">
        <f t="shared" si="5"/>
        <v>0</v>
      </c>
      <c r="BG472" s="160">
        <f t="shared" si="6"/>
        <v>0</v>
      </c>
      <c r="BH472" s="160">
        <f t="shared" si="7"/>
        <v>0</v>
      </c>
      <c r="BI472" s="160">
        <f t="shared" si="8"/>
        <v>0</v>
      </c>
      <c r="BJ472" s="16" t="s">
        <v>89</v>
      </c>
      <c r="BK472" s="160">
        <f t="shared" si="9"/>
        <v>0</v>
      </c>
      <c r="BL472" s="16" t="s">
        <v>158</v>
      </c>
      <c r="BM472" s="159" t="s">
        <v>923</v>
      </c>
    </row>
    <row r="473" spans="1:65" s="2" customFormat="1" ht="21.75" customHeight="1" x14ac:dyDescent="0.2">
      <c r="A473" s="31"/>
      <c r="B473" s="147"/>
      <c r="C473" s="148" t="s">
        <v>924</v>
      </c>
      <c r="D473" s="148" t="s">
        <v>153</v>
      </c>
      <c r="E473" s="149" t="s">
        <v>925</v>
      </c>
      <c r="F473" s="150" t="s">
        <v>926</v>
      </c>
      <c r="G473" s="151" t="s">
        <v>306</v>
      </c>
      <c r="H473" s="152">
        <v>44</v>
      </c>
      <c r="I473" s="153"/>
      <c r="J473" s="154">
        <f t="shared" si="0"/>
        <v>0</v>
      </c>
      <c r="K473" s="150" t="s">
        <v>1</v>
      </c>
      <c r="L473" s="32"/>
      <c r="M473" s="155" t="s">
        <v>1</v>
      </c>
      <c r="N473" s="156" t="s">
        <v>44</v>
      </c>
      <c r="O473" s="57"/>
      <c r="P473" s="157">
        <f t="shared" si="1"/>
        <v>0</v>
      </c>
      <c r="Q473" s="157">
        <v>0</v>
      </c>
      <c r="R473" s="157">
        <f t="shared" si="2"/>
        <v>0</v>
      </c>
      <c r="S473" s="157">
        <v>0</v>
      </c>
      <c r="T473" s="158">
        <f t="shared" si="3"/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59" t="s">
        <v>158</v>
      </c>
      <c r="AT473" s="159" t="s">
        <v>153</v>
      </c>
      <c r="AU473" s="159" t="s">
        <v>89</v>
      </c>
      <c r="AY473" s="16" t="s">
        <v>151</v>
      </c>
      <c r="BE473" s="160">
        <f t="shared" si="4"/>
        <v>0</v>
      </c>
      <c r="BF473" s="160">
        <f t="shared" si="5"/>
        <v>0</v>
      </c>
      <c r="BG473" s="160">
        <f t="shared" si="6"/>
        <v>0</v>
      </c>
      <c r="BH473" s="160">
        <f t="shared" si="7"/>
        <v>0</v>
      </c>
      <c r="BI473" s="160">
        <f t="shared" si="8"/>
        <v>0</v>
      </c>
      <c r="BJ473" s="16" t="s">
        <v>89</v>
      </c>
      <c r="BK473" s="160">
        <f t="shared" si="9"/>
        <v>0</v>
      </c>
      <c r="BL473" s="16" t="s">
        <v>158</v>
      </c>
      <c r="BM473" s="159" t="s">
        <v>927</v>
      </c>
    </row>
    <row r="474" spans="1:65" s="2" customFormat="1" ht="21.75" customHeight="1" x14ac:dyDescent="0.2">
      <c r="A474" s="31"/>
      <c r="B474" s="147"/>
      <c r="C474" s="148" t="s">
        <v>928</v>
      </c>
      <c r="D474" s="148" t="s">
        <v>153</v>
      </c>
      <c r="E474" s="149" t="s">
        <v>929</v>
      </c>
      <c r="F474" s="150" t="s">
        <v>930</v>
      </c>
      <c r="G474" s="151" t="s">
        <v>306</v>
      </c>
      <c r="H474" s="152">
        <v>32</v>
      </c>
      <c r="I474" s="153"/>
      <c r="J474" s="154">
        <f t="shared" si="0"/>
        <v>0</v>
      </c>
      <c r="K474" s="150" t="s">
        <v>1</v>
      </c>
      <c r="L474" s="32"/>
      <c r="M474" s="155" t="s">
        <v>1</v>
      </c>
      <c r="N474" s="156" t="s">
        <v>44</v>
      </c>
      <c r="O474" s="57"/>
      <c r="P474" s="157">
        <f t="shared" si="1"/>
        <v>0</v>
      </c>
      <c r="Q474" s="157">
        <v>0</v>
      </c>
      <c r="R474" s="157">
        <f t="shared" si="2"/>
        <v>0</v>
      </c>
      <c r="S474" s="157">
        <v>0</v>
      </c>
      <c r="T474" s="158">
        <f t="shared" si="3"/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59" t="s">
        <v>158</v>
      </c>
      <c r="AT474" s="159" t="s">
        <v>153</v>
      </c>
      <c r="AU474" s="159" t="s">
        <v>89</v>
      </c>
      <c r="AY474" s="16" t="s">
        <v>151</v>
      </c>
      <c r="BE474" s="160">
        <f t="shared" si="4"/>
        <v>0</v>
      </c>
      <c r="BF474" s="160">
        <f t="shared" si="5"/>
        <v>0</v>
      </c>
      <c r="BG474" s="160">
        <f t="shared" si="6"/>
        <v>0</v>
      </c>
      <c r="BH474" s="160">
        <f t="shared" si="7"/>
        <v>0</v>
      </c>
      <c r="BI474" s="160">
        <f t="shared" si="8"/>
        <v>0</v>
      </c>
      <c r="BJ474" s="16" t="s">
        <v>89</v>
      </c>
      <c r="BK474" s="160">
        <f t="shared" si="9"/>
        <v>0</v>
      </c>
      <c r="BL474" s="16" t="s">
        <v>158</v>
      </c>
      <c r="BM474" s="159" t="s">
        <v>931</v>
      </c>
    </row>
    <row r="475" spans="1:65" s="2" customFormat="1" ht="21.75" customHeight="1" x14ac:dyDescent="0.2">
      <c r="A475" s="31"/>
      <c r="B475" s="147"/>
      <c r="C475" s="148" t="s">
        <v>932</v>
      </c>
      <c r="D475" s="148" t="s">
        <v>153</v>
      </c>
      <c r="E475" s="149" t="s">
        <v>933</v>
      </c>
      <c r="F475" s="150" t="s">
        <v>934</v>
      </c>
      <c r="G475" s="151" t="s">
        <v>306</v>
      </c>
      <c r="H475" s="152">
        <v>49</v>
      </c>
      <c r="I475" s="153"/>
      <c r="J475" s="154">
        <f t="shared" si="0"/>
        <v>0</v>
      </c>
      <c r="K475" s="150" t="s">
        <v>1</v>
      </c>
      <c r="L475" s="32"/>
      <c r="M475" s="155" t="s">
        <v>1</v>
      </c>
      <c r="N475" s="156" t="s">
        <v>44</v>
      </c>
      <c r="O475" s="57"/>
      <c r="P475" s="157">
        <f t="shared" si="1"/>
        <v>0</v>
      </c>
      <c r="Q475" s="157">
        <v>0</v>
      </c>
      <c r="R475" s="157">
        <f t="shared" si="2"/>
        <v>0</v>
      </c>
      <c r="S475" s="157">
        <v>0</v>
      </c>
      <c r="T475" s="158">
        <f t="shared" si="3"/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59" t="s">
        <v>158</v>
      </c>
      <c r="AT475" s="159" t="s">
        <v>153</v>
      </c>
      <c r="AU475" s="159" t="s">
        <v>89</v>
      </c>
      <c r="AY475" s="16" t="s">
        <v>151</v>
      </c>
      <c r="BE475" s="160">
        <f t="shared" si="4"/>
        <v>0</v>
      </c>
      <c r="BF475" s="160">
        <f t="shared" si="5"/>
        <v>0</v>
      </c>
      <c r="BG475" s="160">
        <f t="shared" si="6"/>
        <v>0</v>
      </c>
      <c r="BH475" s="160">
        <f t="shared" si="7"/>
        <v>0</v>
      </c>
      <c r="BI475" s="160">
        <f t="shared" si="8"/>
        <v>0</v>
      </c>
      <c r="BJ475" s="16" t="s">
        <v>89</v>
      </c>
      <c r="BK475" s="160">
        <f t="shared" si="9"/>
        <v>0</v>
      </c>
      <c r="BL475" s="16" t="s">
        <v>158</v>
      </c>
      <c r="BM475" s="159" t="s">
        <v>935</v>
      </c>
    </row>
    <row r="476" spans="1:65" s="2" customFormat="1" ht="16.5" customHeight="1" x14ac:dyDescent="0.2">
      <c r="A476" s="31"/>
      <c r="B476" s="147"/>
      <c r="C476" s="148" t="s">
        <v>936</v>
      </c>
      <c r="D476" s="148" t="s">
        <v>153</v>
      </c>
      <c r="E476" s="149" t="s">
        <v>937</v>
      </c>
      <c r="F476" s="150" t="s">
        <v>938</v>
      </c>
      <c r="G476" s="151" t="s">
        <v>939</v>
      </c>
      <c r="H476" s="152">
        <v>2</v>
      </c>
      <c r="I476" s="153"/>
      <c r="J476" s="154">
        <f t="shared" si="0"/>
        <v>0</v>
      </c>
      <c r="K476" s="150" t="s">
        <v>1</v>
      </c>
      <c r="L476" s="32"/>
      <c r="M476" s="155" t="s">
        <v>1</v>
      </c>
      <c r="N476" s="156" t="s">
        <v>44</v>
      </c>
      <c r="O476" s="57"/>
      <c r="P476" s="157">
        <f t="shared" si="1"/>
        <v>0</v>
      </c>
      <c r="Q476" s="157">
        <v>0</v>
      </c>
      <c r="R476" s="157">
        <f t="shared" si="2"/>
        <v>0</v>
      </c>
      <c r="S476" s="157">
        <v>0</v>
      </c>
      <c r="T476" s="158">
        <f t="shared" si="3"/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59" t="s">
        <v>158</v>
      </c>
      <c r="AT476" s="159" t="s">
        <v>153</v>
      </c>
      <c r="AU476" s="159" t="s">
        <v>89</v>
      </c>
      <c r="AY476" s="16" t="s">
        <v>151</v>
      </c>
      <c r="BE476" s="160">
        <f t="shared" si="4"/>
        <v>0</v>
      </c>
      <c r="BF476" s="160">
        <f t="shared" si="5"/>
        <v>0</v>
      </c>
      <c r="BG476" s="160">
        <f t="shared" si="6"/>
        <v>0</v>
      </c>
      <c r="BH476" s="160">
        <f t="shared" si="7"/>
        <v>0</v>
      </c>
      <c r="BI476" s="160">
        <f t="shared" si="8"/>
        <v>0</v>
      </c>
      <c r="BJ476" s="16" t="s">
        <v>89</v>
      </c>
      <c r="BK476" s="160">
        <f t="shared" si="9"/>
        <v>0</v>
      </c>
      <c r="BL476" s="16" t="s">
        <v>158</v>
      </c>
      <c r="BM476" s="159" t="s">
        <v>940</v>
      </c>
    </row>
    <row r="477" spans="1:65" s="2" customFormat="1" ht="16.5" customHeight="1" x14ac:dyDescent="0.2">
      <c r="A477" s="31"/>
      <c r="B477" s="147"/>
      <c r="C477" s="148" t="s">
        <v>941</v>
      </c>
      <c r="D477" s="148" t="s">
        <v>153</v>
      </c>
      <c r="E477" s="149" t="s">
        <v>942</v>
      </c>
      <c r="F477" s="150" t="s">
        <v>943</v>
      </c>
      <c r="G477" s="151" t="s">
        <v>306</v>
      </c>
      <c r="H477" s="152">
        <v>76</v>
      </c>
      <c r="I477" s="153"/>
      <c r="J477" s="154">
        <f t="shared" si="0"/>
        <v>0</v>
      </c>
      <c r="K477" s="150" t="s">
        <v>1</v>
      </c>
      <c r="L477" s="32"/>
      <c r="M477" s="155" t="s">
        <v>1</v>
      </c>
      <c r="N477" s="156" t="s">
        <v>44</v>
      </c>
      <c r="O477" s="57"/>
      <c r="P477" s="157">
        <f t="shared" si="1"/>
        <v>0</v>
      </c>
      <c r="Q477" s="157">
        <v>0</v>
      </c>
      <c r="R477" s="157">
        <f t="shared" si="2"/>
        <v>0</v>
      </c>
      <c r="S477" s="157">
        <v>0</v>
      </c>
      <c r="T477" s="158">
        <f t="shared" si="3"/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59" t="s">
        <v>158</v>
      </c>
      <c r="AT477" s="159" t="s">
        <v>153</v>
      </c>
      <c r="AU477" s="159" t="s">
        <v>89</v>
      </c>
      <c r="AY477" s="16" t="s">
        <v>151</v>
      </c>
      <c r="BE477" s="160">
        <f t="shared" si="4"/>
        <v>0</v>
      </c>
      <c r="BF477" s="160">
        <f t="shared" si="5"/>
        <v>0</v>
      </c>
      <c r="BG477" s="160">
        <f t="shared" si="6"/>
        <v>0</v>
      </c>
      <c r="BH477" s="160">
        <f t="shared" si="7"/>
        <v>0</v>
      </c>
      <c r="BI477" s="160">
        <f t="shared" si="8"/>
        <v>0</v>
      </c>
      <c r="BJ477" s="16" t="s">
        <v>89</v>
      </c>
      <c r="BK477" s="160">
        <f t="shared" si="9"/>
        <v>0</v>
      </c>
      <c r="BL477" s="16" t="s">
        <v>158</v>
      </c>
      <c r="BM477" s="159" t="s">
        <v>944</v>
      </c>
    </row>
    <row r="478" spans="1:65" s="2" customFormat="1" ht="16.5" customHeight="1" x14ac:dyDescent="0.2">
      <c r="A478" s="31"/>
      <c r="B478" s="147"/>
      <c r="C478" s="148" t="s">
        <v>945</v>
      </c>
      <c r="D478" s="148" t="s">
        <v>153</v>
      </c>
      <c r="E478" s="149" t="s">
        <v>946</v>
      </c>
      <c r="F478" s="150" t="s">
        <v>947</v>
      </c>
      <c r="G478" s="151" t="s">
        <v>306</v>
      </c>
      <c r="H478" s="152">
        <v>49</v>
      </c>
      <c r="I478" s="153"/>
      <c r="J478" s="154">
        <f t="shared" si="0"/>
        <v>0</v>
      </c>
      <c r="K478" s="150" t="s">
        <v>1</v>
      </c>
      <c r="L478" s="32"/>
      <c r="M478" s="155" t="s">
        <v>1</v>
      </c>
      <c r="N478" s="156" t="s">
        <v>44</v>
      </c>
      <c r="O478" s="57"/>
      <c r="P478" s="157">
        <f t="shared" si="1"/>
        <v>0</v>
      </c>
      <c r="Q478" s="157">
        <v>0</v>
      </c>
      <c r="R478" s="157">
        <f t="shared" si="2"/>
        <v>0</v>
      </c>
      <c r="S478" s="157">
        <v>0</v>
      </c>
      <c r="T478" s="158">
        <f t="shared" si="3"/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59" t="s">
        <v>158</v>
      </c>
      <c r="AT478" s="159" t="s">
        <v>153</v>
      </c>
      <c r="AU478" s="159" t="s">
        <v>89</v>
      </c>
      <c r="AY478" s="16" t="s">
        <v>151</v>
      </c>
      <c r="BE478" s="160">
        <f t="shared" si="4"/>
        <v>0</v>
      </c>
      <c r="BF478" s="160">
        <f t="shared" si="5"/>
        <v>0</v>
      </c>
      <c r="BG478" s="160">
        <f t="shared" si="6"/>
        <v>0</v>
      </c>
      <c r="BH478" s="160">
        <f t="shared" si="7"/>
        <v>0</v>
      </c>
      <c r="BI478" s="160">
        <f t="shared" si="8"/>
        <v>0</v>
      </c>
      <c r="BJ478" s="16" t="s">
        <v>89</v>
      </c>
      <c r="BK478" s="160">
        <f t="shared" si="9"/>
        <v>0</v>
      </c>
      <c r="BL478" s="16" t="s">
        <v>158</v>
      </c>
      <c r="BM478" s="159" t="s">
        <v>948</v>
      </c>
    </row>
    <row r="479" spans="1:65" s="2" customFormat="1" ht="21.75" customHeight="1" x14ac:dyDescent="0.2">
      <c r="A479" s="31"/>
      <c r="B479" s="147"/>
      <c r="C479" s="148" t="s">
        <v>949</v>
      </c>
      <c r="D479" s="148" t="s">
        <v>153</v>
      </c>
      <c r="E479" s="149" t="s">
        <v>950</v>
      </c>
      <c r="F479" s="150" t="s">
        <v>951</v>
      </c>
      <c r="G479" s="151" t="s">
        <v>306</v>
      </c>
      <c r="H479" s="152">
        <v>146</v>
      </c>
      <c r="I479" s="153"/>
      <c r="J479" s="154">
        <f t="shared" si="0"/>
        <v>0</v>
      </c>
      <c r="K479" s="150" t="s">
        <v>1</v>
      </c>
      <c r="L479" s="32"/>
      <c r="M479" s="155" t="s">
        <v>1</v>
      </c>
      <c r="N479" s="156" t="s">
        <v>44</v>
      </c>
      <c r="O479" s="57"/>
      <c r="P479" s="157">
        <f t="shared" si="1"/>
        <v>0</v>
      </c>
      <c r="Q479" s="157">
        <v>0</v>
      </c>
      <c r="R479" s="157">
        <f t="shared" si="2"/>
        <v>0</v>
      </c>
      <c r="S479" s="157">
        <v>0</v>
      </c>
      <c r="T479" s="158">
        <f t="shared" si="3"/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59" t="s">
        <v>158</v>
      </c>
      <c r="AT479" s="159" t="s">
        <v>153</v>
      </c>
      <c r="AU479" s="159" t="s">
        <v>89</v>
      </c>
      <c r="AY479" s="16" t="s">
        <v>151</v>
      </c>
      <c r="BE479" s="160">
        <f t="shared" si="4"/>
        <v>0</v>
      </c>
      <c r="BF479" s="160">
        <f t="shared" si="5"/>
        <v>0</v>
      </c>
      <c r="BG479" s="160">
        <f t="shared" si="6"/>
        <v>0</v>
      </c>
      <c r="BH479" s="160">
        <f t="shared" si="7"/>
        <v>0</v>
      </c>
      <c r="BI479" s="160">
        <f t="shared" si="8"/>
        <v>0</v>
      </c>
      <c r="BJ479" s="16" t="s">
        <v>89</v>
      </c>
      <c r="BK479" s="160">
        <f t="shared" si="9"/>
        <v>0</v>
      </c>
      <c r="BL479" s="16" t="s">
        <v>158</v>
      </c>
      <c r="BM479" s="159" t="s">
        <v>952</v>
      </c>
    </row>
    <row r="480" spans="1:65" s="2" customFormat="1" ht="16.5" customHeight="1" x14ac:dyDescent="0.2">
      <c r="A480" s="31"/>
      <c r="B480" s="147"/>
      <c r="C480" s="148" t="s">
        <v>953</v>
      </c>
      <c r="D480" s="148" t="s">
        <v>153</v>
      </c>
      <c r="E480" s="149" t="s">
        <v>954</v>
      </c>
      <c r="F480" s="150" t="s">
        <v>955</v>
      </c>
      <c r="G480" s="151" t="s">
        <v>246</v>
      </c>
      <c r="H480" s="152">
        <v>22</v>
      </c>
      <c r="I480" s="153"/>
      <c r="J480" s="154">
        <f t="shared" si="0"/>
        <v>0</v>
      </c>
      <c r="K480" s="150" t="s">
        <v>1</v>
      </c>
      <c r="L480" s="32"/>
      <c r="M480" s="155" t="s">
        <v>1</v>
      </c>
      <c r="N480" s="156" t="s">
        <v>44</v>
      </c>
      <c r="O480" s="57"/>
      <c r="P480" s="157">
        <f t="shared" si="1"/>
        <v>0</v>
      </c>
      <c r="Q480" s="157">
        <v>0</v>
      </c>
      <c r="R480" s="157">
        <f t="shared" si="2"/>
        <v>0</v>
      </c>
      <c r="S480" s="157">
        <v>0</v>
      </c>
      <c r="T480" s="158">
        <f t="shared" si="3"/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59" t="s">
        <v>158</v>
      </c>
      <c r="AT480" s="159" t="s">
        <v>153</v>
      </c>
      <c r="AU480" s="159" t="s">
        <v>89</v>
      </c>
      <c r="AY480" s="16" t="s">
        <v>151</v>
      </c>
      <c r="BE480" s="160">
        <f t="shared" si="4"/>
        <v>0</v>
      </c>
      <c r="BF480" s="160">
        <f t="shared" si="5"/>
        <v>0</v>
      </c>
      <c r="BG480" s="160">
        <f t="shared" si="6"/>
        <v>0</v>
      </c>
      <c r="BH480" s="160">
        <f t="shared" si="7"/>
        <v>0</v>
      </c>
      <c r="BI480" s="160">
        <f t="shared" si="8"/>
        <v>0</v>
      </c>
      <c r="BJ480" s="16" t="s">
        <v>89</v>
      </c>
      <c r="BK480" s="160">
        <f t="shared" si="9"/>
        <v>0</v>
      </c>
      <c r="BL480" s="16" t="s">
        <v>158</v>
      </c>
      <c r="BM480" s="159" t="s">
        <v>956</v>
      </c>
    </row>
    <row r="481" spans="1:65" s="2" customFormat="1" ht="16.5" customHeight="1" x14ac:dyDescent="0.2">
      <c r="A481" s="31"/>
      <c r="B481" s="147"/>
      <c r="C481" s="148" t="s">
        <v>957</v>
      </c>
      <c r="D481" s="148" t="s">
        <v>153</v>
      </c>
      <c r="E481" s="149" t="s">
        <v>958</v>
      </c>
      <c r="F481" s="150" t="s">
        <v>959</v>
      </c>
      <c r="G481" s="151" t="s">
        <v>246</v>
      </c>
      <c r="H481" s="152">
        <v>8</v>
      </c>
      <c r="I481" s="153"/>
      <c r="J481" s="154">
        <f t="shared" si="0"/>
        <v>0</v>
      </c>
      <c r="K481" s="150" t="s">
        <v>1</v>
      </c>
      <c r="L481" s="32"/>
      <c r="M481" s="155" t="s">
        <v>1</v>
      </c>
      <c r="N481" s="156" t="s">
        <v>44</v>
      </c>
      <c r="O481" s="57"/>
      <c r="P481" s="157">
        <f t="shared" si="1"/>
        <v>0</v>
      </c>
      <c r="Q481" s="157">
        <v>0</v>
      </c>
      <c r="R481" s="157">
        <f t="shared" si="2"/>
        <v>0</v>
      </c>
      <c r="S481" s="157">
        <v>0</v>
      </c>
      <c r="T481" s="158">
        <f t="shared" si="3"/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59" t="s">
        <v>158</v>
      </c>
      <c r="AT481" s="159" t="s">
        <v>153</v>
      </c>
      <c r="AU481" s="159" t="s">
        <v>89</v>
      </c>
      <c r="AY481" s="16" t="s">
        <v>151</v>
      </c>
      <c r="BE481" s="160">
        <f t="shared" si="4"/>
        <v>0</v>
      </c>
      <c r="BF481" s="160">
        <f t="shared" si="5"/>
        <v>0</v>
      </c>
      <c r="BG481" s="160">
        <f t="shared" si="6"/>
        <v>0</v>
      </c>
      <c r="BH481" s="160">
        <f t="shared" si="7"/>
        <v>0</v>
      </c>
      <c r="BI481" s="160">
        <f t="shared" si="8"/>
        <v>0</v>
      </c>
      <c r="BJ481" s="16" t="s">
        <v>89</v>
      </c>
      <c r="BK481" s="160">
        <f t="shared" si="9"/>
        <v>0</v>
      </c>
      <c r="BL481" s="16" t="s">
        <v>158</v>
      </c>
      <c r="BM481" s="159" t="s">
        <v>960</v>
      </c>
    </row>
    <row r="482" spans="1:65" s="2" customFormat="1" ht="16.5" customHeight="1" x14ac:dyDescent="0.2">
      <c r="A482" s="31"/>
      <c r="B482" s="147"/>
      <c r="C482" s="148" t="s">
        <v>961</v>
      </c>
      <c r="D482" s="148" t="s">
        <v>153</v>
      </c>
      <c r="E482" s="149" t="s">
        <v>962</v>
      </c>
      <c r="F482" s="150" t="s">
        <v>963</v>
      </c>
      <c r="G482" s="151" t="s">
        <v>246</v>
      </c>
      <c r="H482" s="152">
        <v>4</v>
      </c>
      <c r="I482" s="153"/>
      <c r="J482" s="154">
        <f t="shared" si="0"/>
        <v>0</v>
      </c>
      <c r="K482" s="150" t="s">
        <v>1</v>
      </c>
      <c r="L482" s="32"/>
      <c r="M482" s="155" t="s">
        <v>1</v>
      </c>
      <c r="N482" s="156" t="s">
        <v>44</v>
      </c>
      <c r="O482" s="57"/>
      <c r="P482" s="157">
        <f t="shared" si="1"/>
        <v>0</v>
      </c>
      <c r="Q482" s="157">
        <v>0</v>
      </c>
      <c r="R482" s="157">
        <f t="shared" si="2"/>
        <v>0</v>
      </c>
      <c r="S482" s="157">
        <v>0</v>
      </c>
      <c r="T482" s="158">
        <f t="shared" si="3"/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59" t="s">
        <v>158</v>
      </c>
      <c r="AT482" s="159" t="s">
        <v>153</v>
      </c>
      <c r="AU482" s="159" t="s">
        <v>89</v>
      </c>
      <c r="AY482" s="16" t="s">
        <v>151</v>
      </c>
      <c r="BE482" s="160">
        <f t="shared" si="4"/>
        <v>0</v>
      </c>
      <c r="BF482" s="160">
        <f t="shared" si="5"/>
        <v>0</v>
      </c>
      <c r="BG482" s="160">
        <f t="shared" si="6"/>
        <v>0</v>
      </c>
      <c r="BH482" s="160">
        <f t="shared" si="7"/>
        <v>0</v>
      </c>
      <c r="BI482" s="160">
        <f t="shared" si="8"/>
        <v>0</v>
      </c>
      <c r="BJ482" s="16" t="s">
        <v>89</v>
      </c>
      <c r="BK482" s="160">
        <f t="shared" si="9"/>
        <v>0</v>
      </c>
      <c r="BL482" s="16" t="s">
        <v>158</v>
      </c>
      <c r="BM482" s="159" t="s">
        <v>964</v>
      </c>
    </row>
    <row r="483" spans="1:65" s="2" customFormat="1" ht="16.5" customHeight="1" x14ac:dyDescent="0.2">
      <c r="A483" s="31"/>
      <c r="B483" s="147"/>
      <c r="C483" s="148" t="s">
        <v>965</v>
      </c>
      <c r="D483" s="148" t="s">
        <v>153</v>
      </c>
      <c r="E483" s="149" t="s">
        <v>966</v>
      </c>
      <c r="F483" s="150" t="s">
        <v>967</v>
      </c>
      <c r="G483" s="151" t="s">
        <v>246</v>
      </c>
      <c r="H483" s="152">
        <v>2</v>
      </c>
      <c r="I483" s="153"/>
      <c r="J483" s="154">
        <f t="shared" si="0"/>
        <v>0</v>
      </c>
      <c r="K483" s="150" t="s">
        <v>1</v>
      </c>
      <c r="L483" s="32"/>
      <c r="M483" s="155" t="s">
        <v>1</v>
      </c>
      <c r="N483" s="156" t="s">
        <v>44</v>
      </c>
      <c r="O483" s="57"/>
      <c r="P483" s="157">
        <f t="shared" si="1"/>
        <v>0</v>
      </c>
      <c r="Q483" s="157">
        <v>0</v>
      </c>
      <c r="R483" s="157">
        <f t="shared" si="2"/>
        <v>0</v>
      </c>
      <c r="S483" s="157">
        <v>0</v>
      </c>
      <c r="T483" s="158">
        <f t="shared" si="3"/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59" t="s">
        <v>158</v>
      </c>
      <c r="AT483" s="159" t="s">
        <v>153</v>
      </c>
      <c r="AU483" s="159" t="s">
        <v>89</v>
      </c>
      <c r="AY483" s="16" t="s">
        <v>151</v>
      </c>
      <c r="BE483" s="160">
        <f t="shared" si="4"/>
        <v>0</v>
      </c>
      <c r="BF483" s="160">
        <f t="shared" si="5"/>
        <v>0</v>
      </c>
      <c r="BG483" s="160">
        <f t="shared" si="6"/>
        <v>0</v>
      </c>
      <c r="BH483" s="160">
        <f t="shared" si="7"/>
        <v>0</v>
      </c>
      <c r="BI483" s="160">
        <f t="shared" si="8"/>
        <v>0</v>
      </c>
      <c r="BJ483" s="16" t="s">
        <v>89</v>
      </c>
      <c r="BK483" s="160">
        <f t="shared" si="9"/>
        <v>0</v>
      </c>
      <c r="BL483" s="16" t="s">
        <v>158</v>
      </c>
      <c r="BM483" s="159" t="s">
        <v>968</v>
      </c>
    </row>
    <row r="484" spans="1:65" s="2" customFormat="1" ht="16.5" customHeight="1" x14ac:dyDescent="0.2">
      <c r="A484" s="31"/>
      <c r="B484" s="147"/>
      <c r="C484" s="148" t="s">
        <v>969</v>
      </c>
      <c r="D484" s="148" t="s">
        <v>153</v>
      </c>
      <c r="E484" s="149" t="s">
        <v>970</v>
      </c>
      <c r="F484" s="150" t="s">
        <v>971</v>
      </c>
      <c r="G484" s="151" t="s">
        <v>246</v>
      </c>
      <c r="H484" s="152">
        <v>2</v>
      </c>
      <c r="I484" s="153"/>
      <c r="J484" s="154">
        <f t="shared" ref="J484:J515" si="10">ROUND(I484*H484,2)</f>
        <v>0</v>
      </c>
      <c r="K484" s="150" t="s">
        <v>1</v>
      </c>
      <c r="L484" s="32"/>
      <c r="M484" s="155" t="s">
        <v>1</v>
      </c>
      <c r="N484" s="156" t="s">
        <v>44</v>
      </c>
      <c r="O484" s="57"/>
      <c r="P484" s="157">
        <f t="shared" ref="P484:P515" si="11">O484*H484</f>
        <v>0</v>
      </c>
      <c r="Q484" s="157">
        <v>0</v>
      </c>
      <c r="R484" s="157">
        <f t="shared" ref="R484:R515" si="12">Q484*H484</f>
        <v>0</v>
      </c>
      <c r="S484" s="157">
        <v>0</v>
      </c>
      <c r="T484" s="158">
        <f t="shared" ref="T484:T515" si="13"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59" t="s">
        <v>158</v>
      </c>
      <c r="AT484" s="159" t="s">
        <v>153</v>
      </c>
      <c r="AU484" s="159" t="s">
        <v>89</v>
      </c>
      <c r="AY484" s="16" t="s">
        <v>151</v>
      </c>
      <c r="BE484" s="160">
        <f t="shared" ref="BE484:BE515" si="14">IF(N484="základní",J484,0)</f>
        <v>0</v>
      </c>
      <c r="BF484" s="160">
        <f t="shared" ref="BF484:BF515" si="15">IF(N484="snížená",J484,0)</f>
        <v>0</v>
      </c>
      <c r="BG484" s="160">
        <f t="shared" ref="BG484:BG515" si="16">IF(N484="zákl. přenesená",J484,0)</f>
        <v>0</v>
      </c>
      <c r="BH484" s="160">
        <f t="shared" ref="BH484:BH515" si="17">IF(N484="sníž. přenesená",J484,0)</f>
        <v>0</v>
      </c>
      <c r="BI484" s="160">
        <f t="shared" ref="BI484:BI515" si="18">IF(N484="nulová",J484,0)</f>
        <v>0</v>
      </c>
      <c r="BJ484" s="16" t="s">
        <v>89</v>
      </c>
      <c r="BK484" s="160">
        <f t="shared" ref="BK484:BK515" si="19">ROUND(I484*H484,2)</f>
        <v>0</v>
      </c>
      <c r="BL484" s="16" t="s">
        <v>158</v>
      </c>
      <c r="BM484" s="159" t="s">
        <v>972</v>
      </c>
    </row>
    <row r="485" spans="1:65" s="2" customFormat="1" ht="16.5" customHeight="1" x14ac:dyDescent="0.2">
      <c r="A485" s="31"/>
      <c r="B485" s="147"/>
      <c r="C485" s="148" t="s">
        <v>973</v>
      </c>
      <c r="D485" s="148" t="s">
        <v>153</v>
      </c>
      <c r="E485" s="149" t="s">
        <v>974</v>
      </c>
      <c r="F485" s="150" t="s">
        <v>975</v>
      </c>
      <c r="G485" s="151" t="s">
        <v>246</v>
      </c>
      <c r="H485" s="152">
        <v>2</v>
      </c>
      <c r="I485" s="153"/>
      <c r="J485" s="154">
        <f t="shared" si="10"/>
        <v>0</v>
      </c>
      <c r="K485" s="150" t="s">
        <v>1</v>
      </c>
      <c r="L485" s="32"/>
      <c r="M485" s="155" t="s">
        <v>1</v>
      </c>
      <c r="N485" s="156" t="s">
        <v>44</v>
      </c>
      <c r="O485" s="57"/>
      <c r="P485" s="157">
        <f t="shared" si="11"/>
        <v>0</v>
      </c>
      <c r="Q485" s="157">
        <v>0</v>
      </c>
      <c r="R485" s="157">
        <f t="shared" si="12"/>
        <v>0</v>
      </c>
      <c r="S485" s="157">
        <v>0</v>
      </c>
      <c r="T485" s="158">
        <f t="shared" si="13"/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59" t="s">
        <v>158</v>
      </c>
      <c r="AT485" s="159" t="s">
        <v>153</v>
      </c>
      <c r="AU485" s="159" t="s">
        <v>89</v>
      </c>
      <c r="AY485" s="16" t="s">
        <v>151</v>
      </c>
      <c r="BE485" s="160">
        <f t="shared" si="14"/>
        <v>0</v>
      </c>
      <c r="BF485" s="160">
        <f t="shared" si="15"/>
        <v>0</v>
      </c>
      <c r="BG485" s="160">
        <f t="shared" si="16"/>
        <v>0</v>
      </c>
      <c r="BH485" s="160">
        <f t="shared" si="17"/>
        <v>0</v>
      </c>
      <c r="BI485" s="160">
        <f t="shared" si="18"/>
        <v>0</v>
      </c>
      <c r="BJ485" s="16" t="s">
        <v>89</v>
      </c>
      <c r="BK485" s="160">
        <f t="shared" si="19"/>
        <v>0</v>
      </c>
      <c r="BL485" s="16" t="s">
        <v>158</v>
      </c>
      <c r="BM485" s="159" t="s">
        <v>976</v>
      </c>
    </row>
    <row r="486" spans="1:65" s="2" customFormat="1" ht="16.5" customHeight="1" x14ac:dyDescent="0.2">
      <c r="A486" s="31"/>
      <c r="B486" s="147"/>
      <c r="C486" s="148" t="s">
        <v>977</v>
      </c>
      <c r="D486" s="148" t="s">
        <v>153</v>
      </c>
      <c r="E486" s="149" t="s">
        <v>978</v>
      </c>
      <c r="F486" s="150" t="s">
        <v>979</v>
      </c>
      <c r="G486" s="151" t="s">
        <v>246</v>
      </c>
      <c r="H486" s="152">
        <v>2</v>
      </c>
      <c r="I486" s="153"/>
      <c r="J486" s="154">
        <f t="shared" si="10"/>
        <v>0</v>
      </c>
      <c r="K486" s="150" t="s">
        <v>1</v>
      </c>
      <c r="L486" s="32"/>
      <c r="M486" s="155" t="s">
        <v>1</v>
      </c>
      <c r="N486" s="156" t="s">
        <v>44</v>
      </c>
      <c r="O486" s="57"/>
      <c r="P486" s="157">
        <f t="shared" si="11"/>
        <v>0</v>
      </c>
      <c r="Q486" s="157">
        <v>0</v>
      </c>
      <c r="R486" s="157">
        <f t="shared" si="12"/>
        <v>0</v>
      </c>
      <c r="S486" s="157">
        <v>0</v>
      </c>
      <c r="T486" s="158">
        <f t="shared" si="13"/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59" t="s">
        <v>158</v>
      </c>
      <c r="AT486" s="159" t="s">
        <v>153</v>
      </c>
      <c r="AU486" s="159" t="s">
        <v>89</v>
      </c>
      <c r="AY486" s="16" t="s">
        <v>151</v>
      </c>
      <c r="BE486" s="160">
        <f t="shared" si="14"/>
        <v>0</v>
      </c>
      <c r="BF486" s="160">
        <f t="shared" si="15"/>
        <v>0</v>
      </c>
      <c r="BG486" s="160">
        <f t="shared" si="16"/>
        <v>0</v>
      </c>
      <c r="BH486" s="160">
        <f t="shared" si="17"/>
        <v>0</v>
      </c>
      <c r="BI486" s="160">
        <f t="shared" si="18"/>
        <v>0</v>
      </c>
      <c r="BJ486" s="16" t="s">
        <v>89</v>
      </c>
      <c r="BK486" s="160">
        <f t="shared" si="19"/>
        <v>0</v>
      </c>
      <c r="BL486" s="16" t="s">
        <v>158</v>
      </c>
      <c r="BM486" s="159" t="s">
        <v>980</v>
      </c>
    </row>
    <row r="487" spans="1:65" s="2" customFormat="1" ht="16.5" customHeight="1" x14ac:dyDescent="0.2">
      <c r="A487" s="31"/>
      <c r="B487" s="147"/>
      <c r="C487" s="148" t="s">
        <v>981</v>
      </c>
      <c r="D487" s="148" t="s">
        <v>153</v>
      </c>
      <c r="E487" s="149" t="s">
        <v>982</v>
      </c>
      <c r="F487" s="150" t="s">
        <v>983</v>
      </c>
      <c r="G487" s="151" t="s">
        <v>246</v>
      </c>
      <c r="H487" s="152">
        <v>2</v>
      </c>
      <c r="I487" s="153"/>
      <c r="J487" s="154">
        <f t="shared" si="10"/>
        <v>0</v>
      </c>
      <c r="K487" s="150" t="s">
        <v>1</v>
      </c>
      <c r="L487" s="32"/>
      <c r="M487" s="155" t="s">
        <v>1</v>
      </c>
      <c r="N487" s="156" t="s">
        <v>44</v>
      </c>
      <c r="O487" s="57"/>
      <c r="P487" s="157">
        <f t="shared" si="11"/>
        <v>0</v>
      </c>
      <c r="Q487" s="157">
        <v>0</v>
      </c>
      <c r="R487" s="157">
        <f t="shared" si="12"/>
        <v>0</v>
      </c>
      <c r="S487" s="157">
        <v>0</v>
      </c>
      <c r="T487" s="158">
        <f t="shared" si="13"/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59" t="s">
        <v>158</v>
      </c>
      <c r="AT487" s="159" t="s">
        <v>153</v>
      </c>
      <c r="AU487" s="159" t="s">
        <v>89</v>
      </c>
      <c r="AY487" s="16" t="s">
        <v>151</v>
      </c>
      <c r="BE487" s="160">
        <f t="shared" si="14"/>
        <v>0</v>
      </c>
      <c r="BF487" s="160">
        <f t="shared" si="15"/>
        <v>0</v>
      </c>
      <c r="BG487" s="160">
        <f t="shared" si="16"/>
        <v>0</v>
      </c>
      <c r="BH487" s="160">
        <f t="shared" si="17"/>
        <v>0</v>
      </c>
      <c r="BI487" s="160">
        <f t="shared" si="18"/>
        <v>0</v>
      </c>
      <c r="BJ487" s="16" t="s">
        <v>89</v>
      </c>
      <c r="BK487" s="160">
        <f t="shared" si="19"/>
        <v>0</v>
      </c>
      <c r="BL487" s="16" t="s">
        <v>158</v>
      </c>
      <c r="BM487" s="159" t="s">
        <v>984</v>
      </c>
    </row>
    <row r="488" spans="1:65" s="2" customFormat="1" ht="16.5" customHeight="1" x14ac:dyDescent="0.2">
      <c r="A488" s="31"/>
      <c r="B488" s="147"/>
      <c r="C488" s="148" t="s">
        <v>985</v>
      </c>
      <c r="D488" s="148" t="s">
        <v>153</v>
      </c>
      <c r="E488" s="149" t="s">
        <v>986</v>
      </c>
      <c r="F488" s="150" t="s">
        <v>987</v>
      </c>
      <c r="G488" s="151" t="s">
        <v>306</v>
      </c>
      <c r="H488" s="152">
        <v>125</v>
      </c>
      <c r="I488" s="153"/>
      <c r="J488" s="154">
        <f t="shared" si="10"/>
        <v>0</v>
      </c>
      <c r="K488" s="150" t="s">
        <v>1</v>
      </c>
      <c r="L488" s="32"/>
      <c r="M488" s="155" t="s">
        <v>1</v>
      </c>
      <c r="N488" s="156" t="s">
        <v>44</v>
      </c>
      <c r="O488" s="57"/>
      <c r="P488" s="157">
        <f t="shared" si="11"/>
        <v>0</v>
      </c>
      <c r="Q488" s="157">
        <v>0</v>
      </c>
      <c r="R488" s="157">
        <f t="shared" si="12"/>
        <v>0</v>
      </c>
      <c r="S488" s="157">
        <v>0</v>
      </c>
      <c r="T488" s="158">
        <f t="shared" si="13"/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59" t="s">
        <v>158</v>
      </c>
      <c r="AT488" s="159" t="s">
        <v>153</v>
      </c>
      <c r="AU488" s="159" t="s">
        <v>89</v>
      </c>
      <c r="AY488" s="16" t="s">
        <v>151</v>
      </c>
      <c r="BE488" s="160">
        <f t="shared" si="14"/>
        <v>0</v>
      </c>
      <c r="BF488" s="160">
        <f t="shared" si="15"/>
        <v>0</v>
      </c>
      <c r="BG488" s="160">
        <f t="shared" si="16"/>
        <v>0</v>
      </c>
      <c r="BH488" s="160">
        <f t="shared" si="17"/>
        <v>0</v>
      </c>
      <c r="BI488" s="160">
        <f t="shared" si="18"/>
        <v>0</v>
      </c>
      <c r="BJ488" s="16" t="s">
        <v>89</v>
      </c>
      <c r="BK488" s="160">
        <f t="shared" si="19"/>
        <v>0</v>
      </c>
      <c r="BL488" s="16" t="s">
        <v>158</v>
      </c>
      <c r="BM488" s="159" t="s">
        <v>988</v>
      </c>
    </row>
    <row r="489" spans="1:65" s="2" customFormat="1" ht="16.5" customHeight="1" x14ac:dyDescent="0.2">
      <c r="A489" s="31"/>
      <c r="B489" s="147"/>
      <c r="C489" s="148" t="s">
        <v>989</v>
      </c>
      <c r="D489" s="148" t="s">
        <v>153</v>
      </c>
      <c r="E489" s="149" t="s">
        <v>990</v>
      </c>
      <c r="F489" s="150" t="s">
        <v>991</v>
      </c>
      <c r="G489" s="151" t="s">
        <v>306</v>
      </c>
      <c r="H489" s="152">
        <v>125</v>
      </c>
      <c r="I489" s="153"/>
      <c r="J489" s="154">
        <f t="shared" si="10"/>
        <v>0</v>
      </c>
      <c r="K489" s="150" t="s">
        <v>1</v>
      </c>
      <c r="L489" s="32"/>
      <c r="M489" s="155" t="s">
        <v>1</v>
      </c>
      <c r="N489" s="156" t="s">
        <v>44</v>
      </c>
      <c r="O489" s="57"/>
      <c r="P489" s="157">
        <f t="shared" si="11"/>
        <v>0</v>
      </c>
      <c r="Q489" s="157">
        <v>0</v>
      </c>
      <c r="R489" s="157">
        <f t="shared" si="12"/>
        <v>0</v>
      </c>
      <c r="S489" s="157">
        <v>0</v>
      </c>
      <c r="T489" s="158">
        <f t="shared" si="13"/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59" t="s">
        <v>158</v>
      </c>
      <c r="AT489" s="159" t="s">
        <v>153</v>
      </c>
      <c r="AU489" s="159" t="s">
        <v>89</v>
      </c>
      <c r="AY489" s="16" t="s">
        <v>151</v>
      </c>
      <c r="BE489" s="160">
        <f t="shared" si="14"/>
        <v>0</v>
      </c>
      <c r="BF489" s="160">
        <f t="shared" si="15"/>
        <v>0</v>
      </c>
      <c r="BG489" s="160">
        <f t="shared" si="16"/>
        <v>0</v>
      </c>
      <c r="BH489" s="160">
        <f t="shared" si="17"/>
        <v>0</v>
      </c>
      <c r="BI489" s="160">
        <f t="shared" si="18"/>
        <v>0</v>
      </c>
      <c r="BJ489" s="16" t="s">
        <v>89</v>
      </c>
      <c r="BK489" s="160">
        <f t="shared" si="19"/>
        <v>0</v>
      </c>
      <c r="BL489" s="16" t="s">
        <v>158</v>
      </c>
      <c r="BM489" s="159" t="s">
        <v>992</v>
      </c>
    </row>
    <row r="490" spans="1:65" s="2" customFormat="1" ht="16.5" customHeight="1" x14ac:dyDescent="0.2">
      <c r="A490" s="31"/>
      <c r="B490" s="147"/>
      <c r="C490" s="148" t="s">
        <v>993</v>
      </c>
      <c r="D490" s="148" t="s">
        <v>153</v>
      </c>
      <c r="E490" s="149" t="s">
        <v>994</v>
      </c>
      <c r="F490" s="150" t="s">
        <v>995</v>
      </c>
      <c r="G490" s="151" t="s">
        <v>306</v>
      </c>
      <c r="H490" s="152">
        <v>2</v>
      </c>
      <c r="I490" s="153"/>
      <c r="J490" s="154">
        <f t="shared" si="10"/>
        <v>0</v>
      </c>
      <c r="K490" s="150" t="s">
        <v>1</v>
      </c>
      <c r="L490" s="32"/>
      <c r="M490" s="155" t="s">
        <v>1</v>
      </c>
      <c r="N490" s="156" t="s">
        <v>44</v>
      </c>
      <c r="O490" s="57"/>
      <c r="P490" s="157">
        <f t="shared" si="11"/>
        <v>0</v>
      </c>
      <c r="Q490" s="157">
        <v>0</v>
      </c>
      <c r="R490" s="157">
        <f t="shared" si="12"/>
        <v>0</v>
      </c>
      <c r="S490" s="157">
        <v>0</v>
      </c>
      <c r="T490" s="158">
        <f t="shared" si="13"/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59" t="s">
        <v>158</v>
      </c>
      <c r="AT490" s="159" t="s">
        <v>153</v>
      </c>
      <c r="AU490" s="159" t="s">
        <v>89</v>
      </c>
      <c r="AY490" s="16" t="s">
        <v>151</v>
      </c>
      <c r="BE490" s="160">
        <f t="shared" si="14"/>
        <v>0</v>
      </c>
      <c r="BF490" s="160">
        <f t="shared" si="15"/>
        <v>0</v>
      </c>
      <c r="BG490" s="160">
        <f t="shared" si="16"/>
        <v>0</v>
      </c>
      <c r="BH490" s="160">
        <f t="shared" si="17"/>
        <v>0</v>
      </c>
      <c r="BI490" s="160">
        <f t="shared" si="18"/>
        <v>0</v>
      </c>
      <c r="BJ490" s="16" t="s">
        <v>89</v>
      </c>
      <c r="BK490" s="160">
        <f t="shared" si="19"/>
        <v>0</v>
      </c>
      <c r="BL490" s="16" t="s">
        <v>158</v>
      </c>
      <c r="BM490" s="159" t="s">
        <v>996</v>
      </c>
    </row>
    <row r="491" spans="1:65" s="2" customFormat="1" ht="21.75" customHeight="1" x14ac:dyDescent="0.2">
      <c r="A491" s="31"/>
      <c r="B491" s="147"/>
      <c r="C491" s="148" t="s">
        <v>997</v>
      </c>
      <c r="D491" s="148" t="s">
        <v>153</v>
      </c>
      <c r="E491" s="149" t="s">
        <v>998</v>
      </c>
      <c r="F491" s="150" t="s">
        <v>999</v>
      </c>
      <c r="G491" s="151" t="s">
        <v>306</v>
      </c>
      <c r="H491" s="152">
        <v>60</v>
      </c>
      <c r="I491" s="153"/>
      <c r="J491" s="154">
        <f t="shared" si="10"/>
        <v>0</v>
      </c>
      <c r="K491" s="150" t="s">
        <v>1</v>
      </c>
      <c r="L491" s="32"/>
      <c r="M491" s="155" t="s">
        <v>1</v>
      </c>
      <c r="N491" s="156" t="s">
        <v>44</v>
      </c>
      <c r="O491" s="57"/>
      <c r="P491" s="157">
        <f t="shared" si="11"/>
        <v>0</v>
      </c>
      <c r="Q491" s="157">
        <v>0</v>
      </c>
      <c r="R491" s="157">
        <f t="shared" si="12"/>
        <v>0</v>
      </c>
      <c r="S491" s="157">
        <v>0</v>
      </c>
      <c r="T491" s="158">
        <f t="shared" si="13"/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59" t="s">
        <v>158</v>
      </c>
      <c r="AT491" s="159" t="s">
        <v>153</v>
      </c>
      <c r="AU491" s="159" t="s">
        <v>89</v>
      </c>
      <c r="AY491" s="16" t="s">
        <v>151</v>
      </c>
      <c r="BE491" s="160">
        <f t="shared" si="14"/>
        <v>0</v>
      </c>
      <c r="BF491" s="160">
        <f t="shared" si="15"/>
        <v>0</v>
      </c>
      <c r="BG491" s="160">
        <f t="shared" si="16"/>
        <v>0</v>
      </c>
      <c r="BH491" s="160">
        <f t="shared" si="17"/>
        <v>0</v>
      </c>
      <c r="BI491" s="160">
        <f t="shared" si="18"/>
        <v>0</v>
      </c>
      <c r="BJ491" s="16" t="s">
        <v>89</v>
      </c>
      <c r="BK491" s="160">
        <f t="shared" si="19"/>
        <v>0</v>
      </c>
      <c r="BL491" s="16" t="s">
        <v>158</v>
      </c>
      <c r="BM491" s="159" t="s">
        <v>1000</v>
      </c>
    </row>
    <row r="492" spans="1:65" s="2" customFormat="1" ht="16.5" customHeight="1" x14ac:dyDescent="0.2">
      <c r="A492" s="31"/>
      <c r="B492" s="147"/>
      <c r="C492" s="148" t="s">
        <v>1001</v>
      </c>
      <c r="D492" s="148" t="s">
        <v>153</v>
      </c>
      <c r="E492" s="149" t="s">
        <v>1002</v>
      </c>
      <c r="F492" s="150" t="s">
        <v>1003</v>
      </c>
      <c r="G492" s="151" t="s">
        <v>485</v>
      </c>
      <c r="H492" s="152">
        <v>2</v>
      </c>
      <c r="I492" s="153"/>
      <c r="J492" s="154">
        <f t="shared" si="10"/>
        <v>0</v>
      </c>
      <c r="K492" s="150" t="s">
        <v>1</v>
      </c>
      <c r="L492" s="32"/>
      <c r="M492" s="155" t="s">
        <v>1</v>
      </c>
      <c r="N492" s="156" t="s">
        <v>44</v>
      </c>
      <c r="O492" s="57"/>
      <c r="P492" s="157">
        <f t="shared" si="11"/>
        <v>0</v>
      </c>
      <c r="Q492" s="157">
        <v>0</v>
      </c>
      <c r="R492" s="157">
        <f t="shared" si="12"/>
        <v>0</v>
      </c>
      <c r="S492" s="157">
        <v>0</v>
      </c>
      <c r="T492" s="158">
        <f t="shared" si="13"/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59" t="s">
        <v>158</v>
      </c>
      <c r="AT492" s="159" t="s">
        <v>153</v>
      </c>
      <c r="AU492" s="159" t="s">
        <v>89</v>
      </c>
      <c r="AY492" s="16" t="s">
        <v>151</v>
      </c>
      <c r="BE492" s="160">
        <f t="shared" si="14"/>
        <v>0</v>
      </c>
      <c r="BF492" s="160">
        <f t="shared" si="15"/>
        <v>0</v>
      </c>
      <c r="BG492" s="160">
        <f t="shared" si="16"/>
        <v>0</v>
      </c>
      <c r="BH492" s="160">
        <f t="shared" si="17"/>
        <v>0</v>
      </c>
      <c r="BI492" s="160">
        <f t="shared" si="18"/>
        <v>0</v>
      </c>
      <c r="BJ492" s="16" t="s">
        <v>89</v>
      </c>
      <c r="BK492" s="160">
        <f t="shared" si="19"/>
        <v>0</v>
      </c>
      <c r="BL492" s="16" t="s">
        <v>158</v>
      </c>
      <c r="BM492" s="159" t="s">
        <v>1004</v>
      </c>
    </row>
    <row r="493" spans="1:65" s="2" customFormat="1" ht="16.5" customHeight="1" x14ac:dyDescent="0.2">
      <c r="A493" s="31"/>
      <c r="B493" s="147"/>
      <c r="C493" s="148" t="s">
        <v>1005</v>
      </c>
      <c r="D493" s="148" t="s">
        <v>153</v>
      </c>
      <c r="E493" s="149" t="s">
        <v>1006</v>
      </c>
      <c r="F493" s="150" t="s">
        <v>1007</v>
      </c>
      <c r="G493" s="151" t="s">
        <v>1008</v>
      </c>
      <c r="H493" s="152">
        <v>2</v>
      </c>
      <c r="I493" s="153"/>
      <c r="J493" s="154">
        <f t="shared" si="10"/>
        <v>0</v>
      </c>
      <c r="K493" s="150" t="s">
        <v>1</v>
      </c>
      <c r="L493" s="32"/>
      <c r="M493" s="155" t="s">
        <v>1</v>
      </c>
      <c r="N493" s="156" t="s">
        <v>44</v>
      </c>
      <c r="O493" s="57"/>
      <c r="P493" s="157">
        <f t="shared" si="11"/>
        <v>0</v>
      </c>
      <c r="Q493" s="157">
        <v>0</v>
      </c>
      <c r="R493" s="157">
        <f t="shared" si="12"/>
        <v>0</v>
      </c>
      <c r="S493" s="157">
        <v>0</v>
      </c>
      <c r="T493" s="158">
        <f t="shared" si="13"/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59" t="s">
        <v>158</v>
      </c>
      <c r="AT493" s="159" t="s">
        <v>153</v>
      </c>
      <c r="AU493" s="159" t="s">
        <v>89</v>
      </c>
      <c r="AY493" s="16" t="s">
        <v>151</v>
      </c>
      <c r="BE493" s="160">
        <f t="shared" si="14"/>
        <v>0</v>
      </c>
      <c r="BF493" s="160">
        <f t="shared" si="15"/>
        <v>0</v>
      </c>
      <c r="BG493" s="160">
        <f t="shared" si="16"/>
        <v>0</v>
      </c>
      <c r="BH493" s="160">
        <f t="shared" si="17"/>
        <v>0</v>
      </c>
      <c r="BI493" s="160">
        <f t="shared" si="18"/>
        <v>0</v>
      </c>
      <c r="BJ493" s="16" t="s">
        <v>89</v>
      </c>
      <c r="BK493" s="160">
        <f t="shared" si="19"/>
        <v>0</v>
      </c>
      <c r="BL493" s="16" t="s">
        <v>158</v>
      </c>
      <c r="BM493" s="159" t="s">
        <v>1009</v>
      </c>
    </row>
    <row r="494" spans="1:65" s="2" customFormat="1" ht="16.5" customHeight="1" x14ac:dyDescent="0.2">
      <c r="A494" s="31"/>
      <c r="B494" s="147"/>
      <c r="C494" s="148" t="s">
        <v>1010</v>
      </c>
      <c r="D494" s="148" t="s">
        <v>153</v>
      </c>
      <c r="E494" s="149" t="s">
        <v>1011</v>
      </c>
      <c r="F494" s="150" t="s">
        <v>1012</v>
      </c>
      <c r="G494" s="151" t="s">
        <v>306</v>
      </c>
      <c r="H494" s="152">
        <v>15</v>
      </c>
      <c r="I494" s="153"/>
      <c r="J494" s="154">
        <f t="shared" si="10"/>
        <v>0</v>
      </c>
      <c r="K494" s="150" t="s">
        <v>1</v>
      </c>
      <c r="L494" s="32"/>
      <c r="M494" s="155" t="s">
        <v>1</v>
      </c>
      <c r="N494" s="156" t="s">
        <v>44</v>
      </c>
      <c r="O494" s="57"/>
      <c r="P494" s="157">
        <f t="shared" si="11"/>
        <v>0</v>
      </c>
      <c r="Q494" s="157">
        <v>0</v>
      </c>
      <c r="R494" s="157">
        <f t="shared" si="12"/>
        <v>0</v>
      </c>
      <c r="S494" s="157">
        <v>0</v>
      </c>
      <c r="T494" s="158">
        <f t="shared" si="13"/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159" t="s">
        <v>158</v>
      </c>
      <c r="AT494" s="159" t="s">
        <v>153</v>
      </c>
      <c r="AU494" s="159" t="s">
        <v>89</v>
      </c>
      <c r="AY494" s="16" t="s">
        <v>151</v>
      </c>
      <c r="BE494" s="160">
        <f t="shared" si="14"/>
        <v>0</v>
      </c>
      <c r="BF494" s="160">
        <f t="shared" si="15"/>
        <v>0</v>
      </c>
      <c r="BG494" s="160">
        <f t="shared" si="16"/>
        <v>0</v>
      </c>
      <c r="BH494" s="160">
        <f t="shared" si="17"/>
        <v>0</v>
      </c>
      <c r="BI494" s="160">
        <f t="shared" si="18"/>
        <v>0</v>
      </c>
      <c r="BJ494" s="16" t="s">
        <v>89</v>
      </c>
      <c r="BK494" s="160">
        <f t="shared" si="19"/>
        <v>0</v>
      </c>
      <c r="BL494" s="16" t="s">
        <v>158</v>
      </c>
      <c r="BM494" s="159" t="s">
        <v>1013</v>
      </c>
    </row>
    <row r="495" spans="1:65" s="2" customFormat="1" ht="16.5" customHeight="1" x14ac:dyDescent="0.2">
      <c r="A495" s="31"/>
      <c r="B495" s="147"/>
      <c r="C495" s="148" t="s">
        <v>1014</v>
      </c>
      <c r="D495" s="148" t="s">
        <v>153</v>
      </c>
      <c r="E495" s="149" t="s">
        <v>1015</v>
      </c>
      <c r="F495" s="150" t="s">
        <v>1016</v>
      </c>
      <c r="G495" s="151" t="s">
        <v>306</v>
      </c>
      <c r="H495" s="152">
        <v>2</v>
      </c>
      <c r="I495" s="153"/>
      <c r="J495" s="154">
        <f t="shared" si="10"/>
        <v>0</v>
      </c>
      <c r="K495" s="150" t="s">
        <v>1</v>
      </c>
      <c r="L495" s="32"/>
      <c r="M495" s="155" t="s">
        <v>1</v>
      </c>
      <c r="N495" s="156" t="s">
        <v>44</v>
      </c>
      <c r="O495" s="57"/>
      <c r="P495" s="157">
        <f t="shared" si="11"/>
        <v>0</v>
      </c>
      <c r="Q495" s="157">
        <v>0</v>
      </c>
      <c r="R495" s="157">
        <f t="shared" si="12"/>
        <v>0</v>
      </c>
      <c r="S495" s="157">
        <v>0</v>
      </c>
      <c r="T495" s="158">
        <f t="shared" si="13"/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59" t="s">
        <v>158</v>
      </c>
      <c r="AT495" s="159" t="s">
        <v>153</v>
      </c>
      <c r="AU495" s="159" t="s">
        <v>89</v>
      </c>
      <c r="AY495" s="16" t="s">
        <v>151</v>
      </c>
      <c r="BE495" s="160">
        <f t="shared" si="14"/>
        <v>0</v>
      </c>
      <c r="BF495" s="160">
        <f t="shared" si="15"/>
        <v>0</v>
      </c>
      <c r="BG495" s="160">
        <f t="shared" si="16"/>
        <v>0</v>
      </c>
      <c r="BH495" s="160">
        <f t="shared" si="17"/>
        <v>0</v>
      </c>
      <c r="BI495" s="160">
        <f t="shared" si="18"/>
        <v>0</v>
      </c>
      <c r="BJ495" s="16" t="s">
        <v>89</v>
      </c>
      <c r="BK495" s="160">
        <f t="shared" si="19"/>
        <v>0</v>
      </c>
      <c r="BL495" s="16" t="s">
        <v>158</v>
      </c>
      <c r="BM495" s="159" t="s">
        <v>1017</v>
      </c>
    </row>
    <row r="496" spans="1:65" s="2" customFormat="1" ht="21.75" customHeight="1" x14ac:dyDescent="0.2">
      <c r="A496" s="31"/>
      <c r="B496" s="147"/>
      <c r="C496" s="148" t="s">
        <v>1018</v>
      </c>
      <c r="D496" s="148" t="s">
        <v>153</v>
      </c>
      <c r="E496" s="149" t="s">
        <v>1019</v>
      </c>
      <c r="F496" s="150" t="s">
        <v>1020</v>
      </c>
      <c r="G496" s="151" t="s">
        <v>246</v>
      </c>
      <c r="H496" s="152">
        <v>2</v>
      </c>
      <c r="I496" s="153"/>
      <c r="J496" s="154">
        <f t="shared" si="10"/>
        <v>0</v>
      </c>
      <c r="K496" s="150" t="s">
        <v>1</v>
      </c>
      <c r="L496" s="32"/>
      <c r="M496" s="155" t="s">
        <v>1</v>
      </c>
      <c r="N496" s="156" t="s">
        <v>44</v>
      </c>
      <c r="O496" s="57"/>
      <c r="P496" s="157">
        <f t="shared" si="11"/>
        <v>0</v>
      </c>
      <c r="Q496" s="157">
        <v>0</v>
      </c>
      <c r="R496" s="157">
        <f t="shared" si="12"/>
        <v>0</v>
      </c>
      <c r="S496" s="157">
        <v>0</v>
      </c>
      <c r="T496" s="158">
        <f t="shared" si="13"/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59" t="s">
        <v>158</v>
      </c>
      <c r="AT496" s="159" t="s">
        <v>153</v>
      </c>
      <c r="AU496" s="159" t="s">
        <v>89</v>
      </c>
      <c r="AY496" s="16" t="s">
        <v>151</v>
      </c>
      <c r="BE496" s="160">
        <f t="shared" si="14"/>
        <v>0</v>
      </c>
      <c r="BF496" s="160">
        <f t="shared" si="15"/>
        <v>0</v>
      </c>
      <c r="BG496" s="160">
        <f t="shared" si="16"/>
        <v>0</v>
      </c>
      <c r="BH496" s="160">
        <f t="shared" si="17"/>
        <v>0</v>
      </c>
      <c r="BI496" s="160">
        <f t="shared" si="18"/>
        <v>0</v>
      </c>
      <c r="BJ496" s="16" t="s">
        <v>89</v>
      </c>
      <c r="BK496" s="160">
        <f t="shared" si="19"/>
        <v>0</v>
      </c>
      <c r="BL496" s="16" t="s">
        <v>158</v>
      </c>
      <c r="BM496" s="159" t="s">
        <v>1021</v>
      </c>
    </row>
    <row r="497" spans="1:65" s="2" customFormat="1" ht="16.5" customHeight="1" x14ac:dyDescent="0.2">
      <c r="A497" s="31"/>
      <c r="B497" s="147"/>
      <c r="C497" s="148" t="s">
        <v>1022</v>
      </c>
      <c r="D497" s="148" t="s">
        <v>153</v>
      </c>
      <c r="E497" s="149" t="s">
        <v>1023</v>
      </c>
      <c r="F497" s="150" t="s">
        <v>1024</v>
      </c>
      <c r="G497" s="151" t="s">
        <v>246</v>
      </c>
      <c r="H497" s="152">
        <v>2</v>
      </c>
      <c r="I497" s="153"/>
      <c r="J497" s="154">
        <f t="shared" si="10"/>
        <v>0</v>
      </c>
      <c r="K497" s="150" t="s">
        <v>1</v>
      </c>
      <c r="L497" s="32"/>
      <c r="M497" s="155" t="s">
        <v>1</v>
      </c>
      <c r="N497" s="156" t="s">
        <v>44</v>
      </c>
      <c r="O497" s="57"/>
      <c r="P497" s="157">
        <f t="shared" si="11"/>
        <v>0</v>
      </c>
      <c r="Q497" s="157">
        <v>0</v>
      </c>
      <c r="R497" s="157">
        <f t="shared" si="12"/>
        <v>0</v>
      </c>
      <c r="S497" s="157">
        <v>0</v>
      </c>
      <c r="T497" s="158">
        <f t="shared" si="13"/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59" t="s">
        <v>158</v>
      </c>
      <c r="AT497" s="159" t="s">
        <v>153</v>
      </c>
      <c r="AU497" s="159" t="s">
        <v>89</v>
      </c>
      <c r="AY497" s="16" t="s">
        <v>151</v>
      </c>
      <c r="BE497" s="160">
        <f t="shared" si="14"/>
        <v>0</v>
      </c>
      <c r="BF497" s="160">
        <f t="shared" si="15"/>
        <v>0</v>
      </c>
      <c r="BG497" s="160">
        <f t="shared" si="16"/>
        <v>0</v>
      </c>
      <c r="BH497" s="160">
        <f t="shared" si="17"/>
        <v>0</v>
      </c>
      <c r="BI497" s="160">
        <f t="shared" si="18"/>
        <v>0</v>
      </c>
      <c r="BJ497" s="16" t="s">
        <v>89</v>
      </c>
      <c r="BK497" s="160">
        <f t="shared" si="19"/>
        <v>0</v>
      </c>
      <c r="BL497" s="16" t="s">
        <v>158</v>
      </c>
      <c r="BM497" s="159" t="s">
        <v>1025</v>
      </c>
    </row>
    <row r="498" spans="1:65" s="2" customFormat="1" ht="16.5" customHeight="1" x14ac:dyDescent="0.2">
      <c r="A498" s="31"/>
      <c r="B498" s="147"/>
      <c r="C498" s="148" t="s">
        <v>1026</v>
      </c>
      <c r="D498" s="148" t="s">
        <v>153</v>
      </c>
      <c r="E498" s="149" t="s">
        <v>1027</v>
      </c>
      <c r="F498" s="150" t="s">
        <v>1028</v>
      </c>
      <c r="G498" s="151" t="s">
        <v>246</v>
      </c>
      <c r="H498" s="152">
        <v>1</v>
      </c>
      <c r="I498" s="153"/>
      <c r="J498" s="154">
        <f t="shared" si="10"/>
        <v>0</v>
      </c>
      <c r="K498" s="150" t="s">
        <v>1</v>
      </c>
      <c r="L498" s="32"/>
      <c r="M498" s="155" t="s">
        <v>1</v>
      </c>
      <c r="N498" s="156" t="s">
        <v>44</v>
      </c>
      <c r="O498" s="57"/>
      <c r="P498" s="157">
        <f t="shared" si="11"/>
        <v>0</v>
      </c>
      <c r="Q498" s="157">
        <v>0</v>
      </c>
      <c r="R498" s="157">
        <f t="shared" si="12"/>
        <v>0</v>
      </c>
      <c r="S498" s="157">
        <v>0</v>
      </c>
      <c r="T498" s="158">
        <f t="shared" si="13"/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159" t="s">
        <v>158</v>
      </c>
      <c r="AT498" s="159" t="s">
        <v>153</v>
      </c>
      <c r="AU498" s="159" t="s">
        <v>89</v>
      </c>
      <c r="AY498" s="16" t="s">
        <v>151</v>
      </c>
      <c r="BE498" s="160">
        <f t="shared" si="14"/>
        <v>0</v>
      </c>
      <c r="BF498" s="160">
        <f t="shared" si="15"/>
        <v>0</v>
      </c>
      <c r="BG498" s="160">
        <f t="shared" si="16"/>
        <v>0</v>
      </c>
      <c r="BH498" s="160">
        <f t="shared" si="17"/>
        <v>0</v>
      </c>
      <c r="BI498" s="160">
        <f t="shared" si="18"/>
        <v>0</v>
      </c>
      <c r="BJ498" s="16" t="s">
        <v>89</v>
      </c>
      <c r="BK498" s="160">
        <f t="shared" si="19"/>
        <v>0</v>
      </c>
      <c r="BL498" s="16" t="s">
        <v>158</v>
      </c>
      <c r="BM498" s="159" t="s">
        <v>1029</v>
      </c>
    </row>
    <row r="499" spans="1:65" s="2" customFormat="1" ht="16.5" customHeight="1" x14ac:dyDescent="0.2">
      <c r="A499" s="31"/>
      <c r="B499" s="147"/>
      <c r="C499" s="148" t="s">
        <v>1030</v>
      </c>
      <c r="D499" s="148" t="s">
        <v>153</v>
      </c>
      <c r="E499" s="149" t="s">
        <v>1031</v>
      </c>
      <c r="F499" s="150" t="s">
        <v>1032</v>
      </c>
      <c r="G499" s="151" t="s">
        <v>246</v>
      </c>
      <c r="H499" s="152">
        <v>2</v>
      </c>
      <c r="I499" s="153"/>
      <c r="J499" s="154">
        <f t="shared" si="10"/>
        <v>0</v>
      </c>
      <c r="K499" s="150" t="s">
        <v>1</v>
      </c>
      <c r="L499" s="32"/>
      <c r="M499" s="155" t="s">
        <v>1</v>
      </c>
      <c r="N499" s="156" t="s">
        <v>44</v>
      </c>
      <c r="O499" s="57"/>
      <c r="P499" s="157">
        <f t="shared" si="11"/>
        <v>0</v>
      </c>
      <c r="Q499" s="157">
        <v>0</v>
      </c>
      <c r="R499" s="157">
        <f t="shared" si="12"/>
        <v>0</v>
      </c>
      <c r="S499" s="157">
        <v>0</v>
      </c>
      <c r="T499" s="158">
        <f t="shared" si="13"/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59" t="s">
        <v>158</v>
      </c>
      <c r="AT499" s="159" t="s">
        <v>153</v>
      </c>
      <c r="AU499" s="159" t="s">
        <v>89</v>
      </c>
      <c r="AY499" s="16" t="s">
        <v>151</v>
      </c>
      <c r="BE499" s="160">
        <f t="shared" si="14"/>
        <v>0</v>
      </c>
      <c r="BF499" s="160">
        <f t="shared" si="15"/>
        <v>0</v>
      </c>
      <c r="BG499" s="160">
        <f t="shared" si="16"/>
        <v>0</v>
      </c>
      <c r="BH499" s="160">
        <f t="shared" si="17"/>
        <v>0</v>
      </c>
      <c r="BI499" s="160">
        <f t="shared" si="18"/>
        <v>0</v>
      </c>
      <c r="BJ499" s="16" t="s">
        <v>89</v>
      </c>
      <c r="BK499" s="160">
        <f t="shared" si="19"/>
        <v>0</v>
      </c>
      <c r="BL499" s="16" t="s">
        <v>158</v>
      </c>
      <c r="BM499" s="159" t="s">
        <v>1033</v>
      </c>
    </row>
    <row r="500" spans="1:65" s="2" customFormat="1" ht="16.5" customHeight="1" x14ac:dyDescent="0.2">
      <c r="A500" s="31"/>
      <c r="B500" s="147"/>
      <c r="C500" s="148" t="s">
        <v>1034</v>
      </c>
      <c r="D500" s="148" t="s">
        <v>153</v>
      </c>
      <c r="E500" s="149" t="s">
        <v>1035</v>
      </c>
      <c r="F500" s="150" t="s">
        <v>1036</v>
      </c>
      <c r="G500" s="151" t="s">
        <v>246</v>
      </c>
      <c r="H500" s="152">
        <v>2</v>
      </c>
      <c r="I500" s="153"/>
      <c r="J500" s="154">
        <f t="shared" si="10"/>
        <v>0</v>
      </c>
      <c r="K500" s="150" t="s">
        <v>1</v>
      </c>
      <c r="L500" s="32"/>
      <c r="M500" s="155" t="s">
        <v>1</v>
      </c>
      <c r="N500" s="156" t="s">
        <v>44</v>
      </c>
      <c r="O500" s="57"/>
      <c r="P500" s="157">
        <f t="shared" si="11"/>
        <v>0</v>
      </c>
      <c r="Q500" s="157">
        <v>0</v>
      </c>
      <c r="R500" s="157">
        <f t="shared" si="12"/>
        <v>0</v>
      </c>
      <c r="S500" s="157">
        <v>0</v>
      </c>
      <c r="T500" s="158">
        <f t="shared" si="13"/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159" t="s">
        <v>158</v>
      </c>
      <c r="AT500" s="159" t="s">
        <v>153</v>
      </c>
      <c r="AU500" s="159" t="s">
        <v>89</v>
      </c>
      <c r="AY500" s="16" t="s">
        <v>151</v>
      </c>
      <c r="BE500" s="160">
        <f t="shared" si="14"/>
        <v>0</v>
      </c>
      <c r="BF500" s="160">
        <f t="shared" si="15"/>
        <v>0</v>
      </c>
      <c r="BG500" s="160">
        <f t="shared" si="16"/>
        <v>0</v>
      </c>
      <c r="BH500" s="160">
        <f t="shared" si="17"/>
        <v>0</v>
      </c>
      <c r="BI500" s="160">
        <f t="shared" si="18"/>
        <v>0</v>
      </c>
      <c r="BJ500" s="16" t="s">
        <v>89</v>
      </c>
      <c r="BK500" s="160">
        <f t="shared" si="19"/>
        <v>0</v>
      </c>
      <c r="BL500" s="16" t="s">
        <v>158</v>
      </c>
      <c r="BM500" s="159" t="s">
        <v>1037</v>
      </c>
    </row>
    <row r="501" spans="1:65" s="2" customFormat="1" ht="16.5" customHeight="1" x14ac:dyDescent="0.2">
      <c r="A501" s="31"/>
      <c r="B501" s="147"/>
      <c r="C501" s="148" t="s">
        <v>1038</v>
      </c>
      <c r="D501" s="148" t="s">
        <v>153</v>
      </c>
      <c r="E501" s="149" t="s">
        <v>1039</v>
      </c>
      <c r="F501" s="150" t="s">
        <v>1040</v>
      </c>
      <c r="G501" s="151" t="s">
        <v>485</v>
      </c>
      <c r="H501" s="152">
        <v>2</v>
      </c>
      <c r="I501" s="153"/>
      <c r="J501" s="154">
        <f t="shared" si="10"/>
        <v>0</v>
      </c>
      <c r="K501" s="150" t="s">
        <v>1</v>
      </c>
      <c r="L501" s="32"/>
      <c r="M501" s="155" t="s">
        <v>1</v>
      </c>
      <c r="N501" s="156" t="s">
        <v>44</v>
      </c>
      <c r="O501" s="57"/>
      <c r="P501" s="157">
        <f t="shared" si="11"/>
        <v>0</v>
      </c>
      <c r="Q501" s="157">
        <v>0</v>
      </c>
      <c r="R501" s="157">
        <f t="shared" si="12"/>
        <v>0</v>
      </c>
      <c r="S501" s="157">
        <v>0</v>
      </c>
      <c r="T501" s="158">
        <f t="shared" si="13"/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59" t="s">
        <v>158</v>
      </c>
      <c r="AT501" s="159" t="s">
        <v>153</v>
      </c>
      <c r="AU501" s="159" t="s">
        <v>89</v>
      </c>
      <c r="AY501" s="16" t="s">
        <v>151</v>
      </c>
      <c r="BE501" s="160">
        <f t="shared" si="14"/>
        <v>0</v>
      </c>
      <c r="BF501" s="160">
        <f t="shared" si="15"/>
        <v>0</v>
      </c>
      <c r="BG501" s="160">
        <f t="shared" si="16"/>
        <v>0</v>
      </c>
      <c r="BH501" s="160">
        <f t="shared" si="17"/>
        <v>0</v>
      </c>
      <c r="BI501" s="160">
        <f t="shared" si="18"/>
        <v>0</v>
      </c>
      <c r="BJ501" s="16" t="s">
        <v>89</v>
      </c>
      <c r="BK501" s="160">
        <f t="shared" si="19"/>
        <v>0</v>
      </c>
      <c r="BL501" s="16" t="s">
        <v>158</v>
      </c>
      <c r="BM501" s="159" t="s">
        <v>1041</v>
      </c>
    </row>
    <row r="502" spans="1:65" s="2" customFormat="1" ht="16.5" customHeight="1" x14ac:dyDescent="0.2">
      <c r="A502" s="31"/>
      <c r="B502" s="147"/>
      <c r="C502" s="148" t="s">
        <v>1042</v>
      </c>
      <c r="D502" s="148" t="s">
        <v>153</v>
      </c>
      <c r="E502" s="149" t="s">
        <v>1043</v>
      </c>
      <c r="F502" s="150" t="s">
        <v>1044</v>
      </c>
      <c r="G502" s="151" t="s">
        <v>246</v>
      </c>
      <c r="H502" s="152">
        <v>2</v>
      </c>
      <c r="I502" s="153"/>
      <c r="J502" s="154">
        <f t="shared" si="10"/>
        <v>0</v>
      </c>
      <c r="K502" s="150" t="s">
        <v>1</v>
      </c>
      <c r="L502" s="32"/>
      <c r="M502" s="155" t="s">
        <v>1</v>
      </c>
      <c r="N502" s="156" t="s">
        <v>44</v>
      </c>
      <c r="O502" s="57"/>
      <c r="P502" s="157">
        <f t="shared" si="11"/>
        <v>0</v>
      </c>
      <c r="Q502" s="157">
        <v>0</v>
      </c>
      <c r="R502" s="157">
        <f t="shared" si="12"/>
        <v>0</v>
      </c>
      <c r="S502" s="157">
        <v>0</v>
      </c>
      <c r="T502" s="158">
        <f t="shared" si="13"/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59" t="s">
        <v>158</v>
      </c>
      <c r="AT502" s="159" t="s">
        <v>153</v>
      </c>
      <c r="AU502" s="159" t="s">
        <v>89</v>
      </c>
      <c r="AY502" s="16" t="s">
        <v>151</v>
      </c>
      <c r="BE502" s="160">
        <f t="shared" si="14"/>
        <v>0</v>
      </c>
      <c r="BF502" s="160">
        <f t="shared" si="15"/>
        <v>0</v>
      </c>
      <c r="BG502" s="160">
        <f t="shared" si="16"/>
        <v>0</v>
      </c>
      <c r="BH502" s="160">
        <f t="shared" si="17"/>
        <v>0</v>
      </c>
      <c r="BI502" s="160">
        <f t="shared" si="18"/>
        <v>0</v>
      </c>
      <c r="BJ502" s="16" t="s">
        <v>89</v>
      </c>
      <c r="BK502" s="160">
        <f t="shared" si="19"/>
        <v>0</v>
      </c>
      <c r="BL502" s="16" t="s">
        <v>158</v>
      </c>
      <c r="BM502" s="159" t="s">
        <v>1045</v>
      </c>
    </row>
    <row r="503" spans="1:65" s="2" customFormat="1" ht="16.5" customHeight="1" x14ac:dyDescent="0.2">
      <c r="A503" s="31"/>
      <c r="B503" s="147"/>
      <c r="C503" s="148" t="s">
        <v>1046</v>
      </c>
      <c r="D503" s="148" t="s">
        <v>153</v>
      </c>
      <c r="E503" s="149" t="s">
        <v>1047</v>
      </c>
      <c r="F503" s="150" t="s">
        <v>1048</v>
      </c>
      <c r="G503" s="151" t="s">
        <v>246</v>
      </c>
      <c r="H503" s="152">
        <v>2</v>
      </c>
      <c r="I503" s="153"/>
      <c r="J503" s="154">
        <f t="shared" si="10"/>
        <v>0</v>
      </c>
      <c r="K503" s="150" t="s">
        <v>1</v>
      </c>
      <c r="L503" s="32"/>
      <c r="M503" s="155" t="s">
        <v>1</v>
      </c>
      <c r="N503" s="156" t="s">
        <v>44</v>
      </c>
      <c r="O503" s="57"/>
      <c r="P503" s="157">
        <f t="shared" si="11"/>
        <v>0</v>
      </c>
      <c r="Q503" s="157">
        <v>0</v>
      </c>
      <c r="R503" s="157">
        <f t="shared" si="12"/>
        <v>0</v>
      </c>
      <c r="S503" s="157">
        <v>0</v>
      </c>
      <c r="T503" s="158">
        <f t="shared" si="13"/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59" t="s">
        <v>158</v>
      </c>
      <c r="AT503" s="159" t="s">
        <v>153</v>
      </c>
      <c r="AU503" s="159" t="s">
        <v>89</v>
      </c>
      <c r="AY503" s="16" t="s">
        <v>151</v>
      </c>
      <c r="BE503" s="160">
        <f t="shared" si="14"/>
        <v>0</v>
      </c>
      <c r="BF503" s="160">
        <f t="shared" si="15"/>
        <v>0</v>
      </c>
      <c r="BG503" s="160">
        <f t="shared" si="16"/>
        <v>0</v>
      </c>
      <c r="BH503" s="160">
        <f t="shared" si="17"/>
        <v>0</v>
      </c>
      <c r="BI503" s="160">
        <f t="shared" si="18"/>
        <v>0</v>
      </c>
      <c r="BJ503" s="16" t="s">
        <v>89</v>
      </c>
      <c r="BK503" s="160">
        <f t="shared" si="19"/>
        <v>0</v>
      </c>
      <c r="BL503" s="16" t="s">
        <v>158</v>
      </c>
      <c r="BM503" s="159" t="s">
        <v>1049</v>
      </c>
    </row>
    <row r="504" spans="1:65" s="2" customFormat="1" ht="16.5" customHeight="1" x14ac:dyDescent="0.2">
      <c r="A504" s="31"/>
      <c r="B504" s="147"/>
      <c r="C504" s="148" t="s">
        <v>1050</v>
      </c>
      <c r="D504" s="148" t="s">
        <v>153</v>
      </c>
      <c r="E504" s="149" t="s">
        <v>1051</v>
      </c>
      <c r="F504" s="150" t="s">
        <v>1052</v>
      </c>
      <c r="G504" s="151" t="s">
        <v>246</v>
      </c>
      <c r="H504" s="152">
        <v>2</v>
      </c>
      <c r="I504" s="153"/>
      <c r="J504" s="154">
        <f t="shared" si="10"/>
        <v>0</v>
      </c>
      <c r="K504" s="150" t="s">
        <v>1</v>
      </c>
      <c r="L504" s="32"/>
      <c r="M504" s="155" t="s">
        <v>1</v>
      </c>
      <c r="N504" s="156" t="s">
        <v>44</v>
      </c>
      <c r="O504" s="57"/>
      <c r="P504" s="157">
        <f t="shared" si="11"/>
        <v>0</v>
      </c>
      <c r="Q504" s="157">
        <v>0</v>
      </c>
      <c r="R504" s="157">
        <f t="shared" si="12"/>
        <v>0</v>
      </c>
      <c r="S504" s="157">
        <v>0</v>
      </c>
      <c r="T504" s="158">
        <f t="shared" si="13"/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59" t="s">
        <v>158</v>
      </c>
      <c r="AT504" s="159" t="s">
        <v>153</v>
      </c>
      <c r="AU504" s="159" t="s">
        <v>89</v>
      </c>
      <c r="AY504" s="16" t="s">
        <v>151</v>
      </c>
      <c r="BE504" s="160">
        <f t="shared" si="14"/>
        <v>0</v>
      </c>
      <c r="BF504" s="160">
        <f t="shared" si="15"/>
        <v>0</v>
      </c>
      <c r="BG504" s="160">
        <f t="shared" si="16"/>
        <v>0</v>
      </c>
      <c r="BH504" s="160">
        <f t="shared" si="17"/>
        <v>0</v>
      </c>
      <c r="BI504" s="160">
        <f t="shared" si="18"/>
        <v>0</v>
      </c>
      <c r="BJ504" s="16" t="s">
        <v>89</v>
      </c>
      <c r="BK504" s="160">
        <f t="shared" si="19"/>
        <v>0</v>
      </c>
      <c r="BL504" s="16" t="s">
        <v>158</v>
      </c>
      <c r="BM504" s="159" t="s">
        <v>1053</v>
      </c>
    </row>
    <row r="505" spans="1:65" s="2" customFormat="1" ht="16.5" customHeight="1" x14ac:dyDescent="0.2">
      <c r="A505" s="31"/>
      <c r="B505" s="147"/>
      <c r="C505" s="148" t="s">
        <v>1054</v>
      </c>
      <c r="D505" s="148" t="s">
        <v>153</v>
      </c>
      <c r="E505" s="149" t="s">
        <v>1055</v>
      </c>
      <c r="F505" s="150" t="s">
        <v>1056</v>
      </c>
      <c r="G505" s="151" t="s">
        <v>485</v>
      </c>
      <c r="H505" s="152">
        <v>2</v>
      </c>
      <c r="I505" s="153"/>
      <c r="J505" s="154">
        <f t="shared" si="10"/>
        <v>0</v>
      </c>
      <c r="K505" s="150" t="s">
        <v>1</v>
      </c>
      <c r="L505" s="32"/>
      <c r="M505" s="155" t="s">
        <v>1</v>
      </c>
      <c r="N505" s="156" t="s">
        <v>44</v>
      </c>
      <c r="O505" s="57"/>
      <c r="P505" s="157">
        <f t="shared" si="11"/>
        <v>0</v>
      </c>
      <c r="Q505" s="157">
        <v>0</v>
      </c>
      <c r="R505" s="157">
        <f t="shared" si="12"/>
        <v>0</v>
      </c>
      <c r="S505" s="157">
        <v>0</v>
      </c>
      <c r="T505" s="158">
        <f t="shared" si="13"/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59" t="s">
        <v>158</v>
      </c>
      <c r="AT505" s="159" t="s">
        <v>153</v>
      </c>
      <c r="AU505" s="159" t="s">
        <v>89</v>
      </c>
      <c r="AY505" s="16" t="s">
        <v>151</v>
      </c>
      <c r="BE505" s="160">
        <f t="shared" si="14"/>
        <v>0</v>
      </c>
      <c r="BF505" s="160">
        <f t="shared" si="15"/>
        <v>0</v>
      </c>
      <c r="BG505" s="160">
        <f t="shared" si="16"/>
        <v>0</v>
      </c>
      <c r="BH505" s="160">
        <f t="shared" si="17"/>
        <v>0</v>
      </c>
      <c r="BI505" s="160">
        <f t="shared" si="18"/>
        <v>0</v>
      </c>
      <c r="BJ505" s="16" t="s">
        <v>89</v>
      </c>
      <c r="BK505" s="160">
        <f t="shared" si="19"/>
        <v>0</v>
      </c>
      <c r="BL505" s="16" t="s">
        <v>158</v>
      </c>
      <c r="BM505" s="159" t="s">
        <v>1057</v>
      </c>
    </row>
    <row r="506" spans="1:65" s="2" customFormat="1" ht="16.5" customHeight="1" x14ac:dyDescent="0.2">
      <c r="A506" s="31"/>
      <c r="B506" s="147"/>
      <c r="C506" s="148" t="s">
        <v>1058</v>
      </c>
      <c r="D506" s="148" t="s">
        <v>153</v>
      </c>
      <c r="E506" s="149" t="s">
        <v>1059</v>
      </c>
      <c r="F506" s="150" t="s">
        <v>1060</v>
      </c>
      <c r="G506" s="151" t="s">
        <v>485</v>
      </c>
      <c r="H506" s="152">
        <v>2</v>
      </c>
      <c r="I506" s="153"/>
      <c r="J506" s="154">
        <f t="shared" si="10"/>
        <v>0</v>
      </c>
      <c r="K506" s="150" t="s">
        <v>1</v>
      </c>
      <c r="L506" s="32"/>
      <c r="M506" s="155" t="s">
        <v>1</v>
      </c>
      <c r="N506" s="156" t="s">
        <v>44</v>
      </c>
      <c r="O506" s="57"/>
      <c r="P506" s="157">
        <f t="shared" si="11"/>
        <v>0</v>
      </c>
      <c r="Q506" s="157">
        <v>0</v>
      </c>
      <c r="R506" s="157">
        <f t="shared" si="12"/>
        <v>0</v>
      </c>
      <c r="S506" s="157">
        <v>0</v>
      </c>
      <c r="T506" s="158">
        <f t="shared" si="13"/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159" t="s">
        <v>158</v>
      </c>
      <c r="AT506" s="159" t="s">
        <v>153</v>
      </c>
      <c r="AU506" s="159" t="s">
        <v>89</v>
      </c>
      <c r="AY506" s="16" t="s">
        <v>151</v>
      </c>
      <c r="BE506" s="160">
        <f t="shared" si="14"/>
        <v>0</v>
      </c>
      <c r="BF506" s="160">
        <f t="shared" si="15"/>
        <v>0</v>
      </c>
      <c r="BG506" s="160">
        <f t="shared" si="16"/>
        <v>0</v>
      </c>
      <c r="BH506" s="160">
        <f t="shared" si="17"/>
        <v>0</v>
      </c>
      <c r="BI506" s="160">
        <f t="shared" si="18"/>
        <v>0</v>
      </c>
      <c r="BJ506" s="16" t="s">
        <v>89</v>
      </c>
      <c r="BK506" s="160">
        <f t="shared" si="19"/>
        <v>0</v>
      </c>
      <c r="BL506" s="16" t="s">
        <v>158</v>
      </c>
      <c r="BM506" s="159" t="s">
        <v>1061</v>
      </c>
    </row>
    <row r="507" spans="1:65" s="2" customFormat="1" ht="16.5" customHeight="1" x14ac:dyDescent="0.2">
      <c r="A507" s="31"/>
      <c r="B507" s="147"/>
      <c r="C507" s="148" t="s">
        <v>1062</v>
      </c>
      <c r="D507" s="148" t="s">
        <v>153</v>
      </c>
      <c r="E507" s="149" t="s">
        <v>1063</v>
      </c>
      <c r="F507" s="150" t="s">
        <v>1064</v>
      </c>
      <c r="G507" s="151" t="s">
        <v>485</v>
      </c>
      <c r="H507" s="152">
        <v>2</v>
      </c>
      <c r="I507" s="153"/>
      <c r="J507" s="154">
        <f t="shared" si="10"/>
        <v>0</v>
      </c>
      <c r="K507" s="150" t="s">
        <v>1</v>
      </c>
      <c r="L507" s="32"/>
      <c r="M507" s="155" t="s">
        <v>1</v>
      </c>
      <c r="N507" s="156" t="s">
        <v>44</v>
      </c>
      <c r="O507" s="57"/>
      <c r="P507" s="157">
        <f t="shared" si="11"/>
        <v>0</v>
      </c>
      <c r="Q507" s="157">
        <v>0</v>
      </c>
      <c r="R507" s="157">
        <f t="shared" si="12"/>
        <v>0</v>
      </c>
      <c r="S507" s="157">
        <v>0</v>
      </c>
      <c r="T507" s="158">
        <f t="shared" si="13"/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59" t="s">
        <v>158</v>
      </c>
      <c r="AT507" s="159" t="s">
        <v>153</v>
      </c>
      <c r="AU507" s="159" t="s">
        <v>89</v>
      </c>
      <c r="AY507" s="16" t="s">
        <v>151</v>
      </c>
      <c r="BE507" s="160">
        <f t="shared" si="14"/>
        <v>0</v>
      </c>
      <c r="BF507" s="160">
        <f t="shared" si="15"/>
        <v>0</v>
      </c>
      <c r="BG507" s="160">
        <f t="shared" si="16"/>
        <v>0</v>
      </c>
      <c r="BH507" s="160">
        <f t="shared" si="17"/>
        <v>0</v>
      </c>
      <c r="BI507" s="160">
        <f t="shared" si="18"/>
        <v>0</v>
      </c>
      <c r="BJ507" s="16" t="s">
        <v>89</v>
      </c>
      <c r="BK507" s="160">
        <f t="shared" si="19"/>
        <v>0</v>
      </c>
      <c r="BL507" s="16" t="s">
        <v>158</v>
      </c>
      <c r="BM507" s="159" t="s">
        <v>1065</v>
      </c>
    </row>
    <row r="508" spans="1:65" s="2" customFormat="1" ht="16.5" customHeight="1" x14ac:dyDescent="0.2">
      <c r="A508" s="31"/>
      <c r="B508" s="147"/>
      <c r="C508" s="148" t="s">
        <v>1066</v>
      </c>
      <c r="D508" s="148" t="s">
        <v>153</v>
      </c>
      <c r="E508" s="149" t="s">
        <v>1067</v>
      </c>
      <c r="F508" s="150" t="s">
        <v>1068</v>
      </c>
      <c r="G508" s="151" t="s">
        <v>485</v>
      </c>
      <c r="H508" s="152">
        <v>2</v>
      </c>
      <c r="I508" s="153"/>
      <c r="J508" s="154">
        <f t="shared" si="10"/>
        <v>0</v>
      </c>
      <c r="K508" s="150" t="s">
        <v>1</v>
      </c>
      <c r="L508" s="32"/>
      <c r="M508" s="155" t="s">
        <v>1</v>
      </c>
      <c r="N508" s="156" t="s">
        <v>44</v>
      </c>
      <c r="O508" s="57"/>
      <c r="P508" s="157">
        <f t="shared" si="11"/>
        <v>0</v>
      </c>
      <c r="Q508" s="157">
        <v>0</v>
      </c>
      <c r="R508" s="157">
        <f t="shared" si="12"/>
        <v>0</v>
      </c>
      <c r="S508" s="157">
        <v>0</v>
      </c>
      <c r="T508" s="158">
        <f t="shared" si="13"/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59" t="s">
        <v>158</v>
      </c>
      <c r="AT508" s="159" t="s">
        <v>153</v>
      </c>
      <c r="AU508" s="159" t="s">
        <v>89</v>
      </c>
      <c r="AY508" s="16" t="s">
        <v>151</v>
      </c>
      <c r="BE508" s="160">
        <f t="shared" si="14"/>
        <v>0</v>
      </c>
      <c r="BF508" s="160">
        <f t="shared" si="15"/>
        <v>0</v>
      </c>
      <c r="BG508" s="160">
        <f t="shared" si="16"/>
        <v>0</v>
      </c>
      <c r="BH508" s="160">
        <f t="shared" si="17"/>
        <v>0</v>
      </c>
      <c r="BI508" s="160">
        <f t="shared" si="18"/>
        <v>0</v>
      </c>
      <c r="BJ508" s="16" t="s">
        <v>89</v>
      </c>
      <c r="BK508" s="160">
        <f t="shared" si="19"/>
        <v>0</v>
      </c>
      <c r="BL508" s="16" t="s">
        <v>158</v>
      </c>
      <c r="BM508" s="159" t="s">
        <v>1069</v>
      </c>
    </row>
    <row r="509" spans="1:65" s="2" customFormat="1" ht="16.5" customHeight="1" x14ac:dyDescent="0.2">
      <c r="A509" s="31"/>
      <c r="B509" s="147"/>
      <c r="C509" s="148" t="s">
        <v>1070</v>
      </c>
      <c r="D509" s="148" t="s">
        <v>153</v>
      </c>
      <c r="E509" s="149" t="s">
        <v>1071</v>
      </c>
      <c r="F509" s="150" t="s">
        <v>1072</v>
      </c>
      <c r="G509" s="151" t="s">
        <v>485</v>
      </c>
      <c r="H509" s="152">
        <v>2</v>
      </c>
      <c r="I509" s="153"/>
      <c r="J509" s="154">
        <f t="shared" si="10"/>
        <v>0</v>
      </c>
      <c r="K509" s="150" t="s">
        <v>1</v>
      </c>
      <c r="L509" s="32"/>
      <c r="M509" s="155" t="s">
        <v>1</v>
      </c>
      <c r="N509" s="156" t="s">
        <v>44</v>
      </c>
      <c r="O509" s="57"/>
      <c r="P509" s="157">
        <f t="shared" si="11"/>
        <v>0</v>
      </c>
      <c r="Q509" s="157">
        <v>0</v>
      </c>
      <c r="R509" s="157">
        <f t="shared" si="12"/>
        <v>0</v>
      </c>
      <c r="S509" s="157">
        <v>0</v>
      </c>
      <c r="T509" s="158">
        <f t="shared" si="13"/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59" t="s">
        <v>158</v>
      </c>
      <c r="AT509" s="159" t="s">
        <v>153</v>
      </c>
      <c r="AU509" s="159" t="s">
        <v>89</v>
      </c>
      <c r="AY509" s="16" t="s">
        <v>151</v>
      </c>
      <c r="BE509" s="160">
        <f t="shared" si="14"/>
        <v>0</v>
      </c>
      <c r="BF509" s="160">
        <f t="shared" si="15"/>
        <v>0</v>
      </c>
      <c r="BG509" s="160">
        <f t="shared" si="16"/>
        <v>0</v>
      </c>
      <c r="BH509" s="160">
        <f t="shared" si="17"/>
        <v>0</v>
      </c>
      <c r="BI509" s="160">
        <f t="shared" si="18"/>
        <v>0</v>
      </c>
      <c r="BJ509" s="16" t="s">
        <v>89</v>
      </c>
      <c r="BK509" s="160">
        <f t="shared" si="19"/>
        <v>0</v>
      </c>
      <c r="BL509" s="16" t="s">
        <v>158</v>
      </c>
      <c r="BM509" s="159" t="s">
        <v>1073</v>
      </c>
    </row>
    <row r="510" spans="1:65" s="2" customFormat="1" ht="16.5" customHeight="1" x14ac:dyDescent="0.2">
      <c r="A510" s="31"/>
      <c r="B510" s="147"/>
      <c r="C510" s="148" t="s">
        <v>1074</v>
      </c>
      <c r="D510" s="148" t="s">
        <v>153</v>
      </c>
      <c r="E510" s="149" t="s">
        <v>1075</v>
      </c>
      <c r="F510" s="150" t="s">
        <v>1076</v>
      </c>
      <c r="G510" s="151" t="s">
        <v>485</v>
      </c>
      <c r="H510" s="152">
        <v>2</v>
      </c>
      <c r="I510" s="153"/>
      <c r="J510" s="154">
        <f t="shared" si="10"/>
        <v>0</v>
      </c>
      <c r="K510" s="150" t="s">
        <v>1</v>
      </c>
      <c r="L510" s="32"/>
      <c r="M510" s="155" t="s">
        <v>1</v>
      </c>
      <c r="N510" s="156" t="s">
        <v>44</v>
      </c>
      <c r="O510" s="57"/>
      <c r="P510" s="157">
        <f t="shared" si="11"/>
        <v>0</v>
      </c>
      <c r="Q510" s="157">
        <v>0</v>
      </c>
      <c r="R510" s="157">
        <f t="shared" si="12"/>
        <v>0</v>
      </c>
      <c r="S510" s="157">
        <v>0</v>
      </c>
      <c r="T510" s="158">
        <f t="shared" si="13"/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59" t="s">
        <v>158</v>
      </c>
      <c r="AT510" s="159" t="s">
        <v>153</v>
      </c>
      <c r="AU510" s="159" t="s">
        <v>89</v>
      </c>
      <c r="AY510" s="16" t="s">
        <v>151</v>
      </c>
      <c r="BE510" s="160">
        <f t="shared" si="14"/>
        <v>0</v>
      </c>
      <c r="BF510" s="160">
        <f t="shared" si="15"/>
        <v>0</v>
      </c>
      <c r="BG510" s="160">
        <f t="shared" si="16"/>
        <v>0</v>
      </c>
      <c r="BH510" s="160">
        <f t="shared" si="17"/>
        <v>0</v>
      </c>
      <c r="BI510" s="160">
        <f t="shared" si="18"/>
        <v>0</v>
      </c>
      <c r="BJ510" s="16" t="s">
        <v>89</v>
      </c>
      <c r="BK510" s="160">
        <f t="shared" si="19"/>
        <v>0</v>
      </c>
      <c r="BL510" s="16" t="s">
        <v>158</v>
      </c>
      <c r="BM510" s="159" t="s">
        <v>1077</v>
      </c>
    </row>
    <row r="511" spans="1:65" s="2" customFormat="1" ht="16.5" customHeight="1" x14ac:dyDescent="0.2">
      <c r="A511" s="31"/>
      <c r="B511" s="147"/>
      <c r="C511" s="148" t="s">
        <v>1078</v>
      </c>
      <c r="D511" s="148" t="s">
        <v>153</v>
      </c>
      <c r="E511" s="149" t="s">
        <v>1079</v>
      </c>
      <c r="F511" s="150" t="s">
        <v>1080</v>
      </c>
      <c r="G511" s="151" t="s">
        <v>246</v>
      </c>
      <c r="H511" s="152">
        <v>2</v>
      </c>
      <c r="I511" s="153"/>
      <c r="J511" s="154">
        <f t="shared" si="10"/>
        <v>0</v>
      </c>
      <c r="K511" s="150" t="s">
        <v>1</v>
      </c>
      <c r="L511" s="32"/>
      <c r="M511" s="155" t="s">
        <v>1</v>
      </c>
      <c r="N511" s="156" t="s">
        <v>44</v>
      </c>
      <c r="O511" s="57"/>
      <c r="P511" s="157">
        <f t="shared" si="11"/>
        <v>0</v>
      </c>
      <c r="Q511" s="157">
        <v>0</v>
      </c>
      <c r="R511" s="157">
        <f t="shared" si="12"/>
        <v>0</v>
      </c>
      <c r="S511" s="157">
        <v>0</v>
      </c>
      <c r="T511" s="158">
        <f t="shared" si="13"/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59" t="s">
        <v>158</v>
      </c>
      <c r="AT511" s="159" t="s">
        <v>153</v>
      </c>
      <c r="AU511" s="159" t="s">
        <v>89</v>
      </c>
      <c r="AY511" s="16" t="s">
        <v>151</v>
      </c>
      <c r="BE511" s="160">
        <f t="shared" si="14"/>
        <v>0</v>
      </c>
      <c r="BF511" s="160">
        <f t="shared" si="15"/>
        <v>0</v>
      </c>
      <c r="BG511" s="160">
        <f t="shared" si="16"/>
        <v>0</v>
      </c>
      <c r="BH511" s="160">
        <f t="shared" si="17"/>
        <v>0</v>
      </c>
      <c r="BI511" s="160">
        <f t="shared" si="18"/>
        <v>0</v>
      </c>
      <c r="BJ511" s="16" t="s">
        <v>89</v>
      </c>
      <c r="BK511" s="160">
        <f t="shared" si="19"/>
        <v>0</v>
      </c>
      <c r="BL511" s="16" t="s">
        <v>158</v>
      </c>
      <c r="BM511" s="159" t="s">
        <v>1081</v>
      </c>
    </row>
    <row r="512" spans="1:65" s="2" customFormat="1" ht="16.5" customHeight="1" x14ac:dyDescent="0.2">
      <c r="A512" s="31"/>
      <c r="B512" s="147"/>
      <c r="C512" s="148" t="s">
        <v>1082</v>
      </c>
      <c r="D512" s="148" t="s">
        <v>153</v>
      </c>
      <c r="E512" s="149" t="s">
        <v>1083</v>
      </c>
      <c r="F512" s="150" t="s">
        <v>1084</v>
      </c>
      <c r="G512" s="151" t="s">
        <v>485</v>
      </c>
      <c r="H512" s="152">
        <v>2</v>
      </c>
      <c r="I512" s="153"/>
      <c r="J512" s="154">
        <f t="shared" si="10"/>
        <v>0</v>
      </c>
      <c r="K512" s="150" t="s">
        <v>1</v>
      </c>
      <c r="L512" s="32"/>
      <c r="M512" s="155" t="s">
        <v>1</v>
      </c>
      <c r="N512" s="156" t="s">
        <v>44</v>
      </c>
      <c r="O512" s="57"/>
      <c r="P512" s="157">
        <f t="shared" si="11"/>
        <v>0</v>
      </c>
      <c r="Q512" s="157">
        <v>0</v>
      </c>
      <c r="R512" s="157">
        <f t="shared" si="12"/>
        <v>0</v>
      </c>
      <c r="S512" s="157">
        <v>0</v>
      </c>
      <c r="T512" s="158">
        <f t="shared" si="13"/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59" t="s">
        <v>158</v>
      </c>
      <c r="AT512" s="159" t="s">
        <v>153</v>
      </c>
      <c r="AU512" s="159" t="s">
        <v>89</v>
      </c>
      <c r="AY512" s="16" t="s">
        <v>151</v>
      </c>
      <c r="BE512" s="160">
        <f t="shared" si="14"/>
        <v>0</v>
      </c>
      <c r="BF512" s="160">
        <f t="shared" si="15"/>
        <v>0</v>
      </c>
      <c r="BG512" s="160">
        <f t="shared" si="16"/>
        <v>0</v>
      </c>
      <c r="BH512" s="160">
        <f t="shared" si="17"/>
        <v>0</v>
      </c>
      <c r="BI512" s="160">
        <f t="shared" si="18"/>
        <v>0</v>
      </c>
      <c r="BJ512" s="16" t="s">
        <v>89</v>
      </c>
      <c r="BK512" s="160">
        <f t="shared" si="19"/>
        <v>0</v>
      </c>
      <c r="BL512" s="16" t="s">
        <v>158</v>
      </c>
      <c r="BM512" s="159" t="s">
        <v>1085</v>
      </c>
    </row>
    <row r="513" spans="1:65" s="2" customFormat="1" ht="16.5" customHeight="1" x14ac:dyDescent="0.2">
      <c r="A513" s="31"/>
      <c r="B513" s="147"/>
      <c r="C513" s="148" t="s">
        <v>1086</v>
      </c>
      <c r="D513" s="148" t="s">
        <v>153</v>
      </c>
      <c r="E513" s="149" t="s">
        <v>1087</v>
      </c>
      <c r="F513" s="150" t="s">
        <v>1088</v>
      </c>
      <c r="G513" s="151" t="s">
        <v>246</v>
      </c>
      <c r="H513" s="152">
        <v>2</v>
      </c>
      <c r="I513" s="153"/>
      <c r="J513" s="154">
        <f t="shared" si="10"/>
        <v>0</v>
      </c>
      <c r="K513" s="150" t="s">
        <v>1</v>
      </c>
      <c r="L513" s="32"/>
      <c r="M513" s="155" t="s">
        <v>1</v>
      </c>
      <c r="N513" s="156" t="s">
        <v>44</v>
      </c>
      <c r="O513" s="57"/>
      <c r="P513" s="157">
        <f t="shared" si="11"/>
        <v>0</v>
      </c>
      <c r="Q513" s="157">
        <v>0</v>
      </c>
      <c r="R513" s="157">
        <f t="shared" si="12"/>
        <v>0</v>
      </c>
      <c r="S513" s="157">
        <v>0</v>
      </c>
      <c r="T513" s="158">
        <f t="shared" si="13"/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59" t="s">
        <v>158</v>
      </c>
      <c r="AT513" s="159" t="s">
        <v>153</v>
      </c>
      <c r="AU513" s="159" t="s">
        <v>89</v>
      </c>
      <c r="AY513" s="16" t="s">
        <v>151</v>
      </c>
      <c r="BE513" s="160">
        <f t="shared" si="14"/>
        <v>0</v>
      </c>
      <c r="BF513" s="160">
        <f t="shared" si="15"/>
        <v>0</v>
      </c>
      <c r="BG513" s="160">
        <f t="shared" si="16"/>
        <v>0</v>
      </c>
      <c r="BH513" s="160">
        <f t="shared" si="17"/>
        <v>0</v>
      </c>
      <c r="BI513" s="160">
        <f t="shared" si="18"/>
        <v>0</v>
      </c>
      <c r="BJ513" s="16" t="s">
        <v>89</v>
      </c>
      <c r="BK513" s="160">
        <f t="shared" si="19"/>
        <v>0</v>
      </c>
      <c r="BL513" s="16" t="s">
        <v>158</v>
      </c>
      <c r="BM513" s="159" t="s">
        <v>1089</v>
      </c>
    </row>
    <row r="514" spans="1:65" s="2" customFormat="1" ht="16.5" customHeight="1" x14ac:dyDescent="0.2">
      <c r="A514" s="31"/>
      <c r="B514" s="147"/>
      <c r="C514" s="148" t="s">
        <v>1090</v>
      </c>
      <c r="D514" s="148" t="s">
        <v>153</v>
      </c>
      <c r="E514" s="149" t="s">
        <v>1091</v>
      </c>
      <c r="F514" s="150" t="s">
        <v>1092</v>
      </c>
      <c r="G514" s="151" t="s">
        <v>485</v>
      </c>
      <c r="H514" s="152">
        <v>8</v>
      </c>
      <c r="I514" s="153"/>
      <c r="J514" s="154">
        <f t="shared" si="10"/>
        <v>0</v>
      </c>
      <c r="K514" s="150" t="s">
        <v>1</v>
      </c>
      <c r="L514" s="32"/>
      <c r="M514" s="155" t="s">
        <v>1</v>
      </c>
      <c r="N514" s="156" t="s">
        <v>44</v>
      </c>
      <c r="O514" s="57"/>
      <c r="P514" s="157">
        <f t="shared" si="11"/>
        <v>0</v>
      </c>
      <c r="Q514" s="157">
        <v>0</v>
      </c>
      <c r="R514" s="157">
        <f t="shared" si="12"/>
        <v>0</v>
      </c>
      <c r="S514" s="157">
        <v>0</v>
      </c>
      <c r="T514" s="158">
        <f t="shared" si="13"/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59" t="s">
        <v>158</v>
      </c>
      <c r="AT514" s="159" t="s">
        <v>153</v>
      </c>
      <c r="AU514" s="159" t="s">
        <v>89</v>
      </c>
      <c r="AY514" s="16" t="s">
        <v>151</v>
      </c>
      <c r="BE514" s="160">
        <f t="shared" si="14"/>
        <v>0</v>
      </c>
      <c r="BF514" s="160">
        <f t="shared" si="15"/>
        <v>0</v>
      </c>
      <c r="BG514" s="160">
        <f t="shared" si="16"/>
        <v>0</v>
      </c>
      <c r="BH514" s="160">
        <f t="shared" si="17"/>
        <v>0</v>
      </c>
      <c r="BI514" s="160">
        <f t="shared" si="18"/>
        <v>0</v>
      </c>
      <c r="BJ514" s="16" t="s">
        <v>89</v>
      </c>
      <c r="BK514" s="160">
        <f t="shared" si="19"/>
        <v>0</v>
      </c>
      <c r="BL514" s="16" t="s">
        <v>158</v>
      </c>
      <c r="BM514" s="159" t="s">
        <v>1093</v>
      </c>
    </row>
    <row r="515" spans="1:65" s="2" customFormat="1" ht="16.5" customHeight="1" x14ac:dyDescent="0.2">
      <c r="A515" s="31"/>
      <c r="B515" s="147"/>
      <c r="C515" s="148" t="s">
        <v>1094</v>
      </c>
      <c r="D515" s="148" t="s">
        <v>153</v>
      </c>
      <c r="E515" s="149" t="s">
        <v>1095</v>
      </c>
      <c r="F515" s="150" t="s">
        <v>1096</v>
      </c>
      <c r="G515" s="151" t="s">
        <v>485</v>
      </c>
      <c r="H515" s="152">
        <v>4</v>
      </c>
      <c r="I515" s="153"/>
      <c r="J515" s="154">
        <f t="shared" si="10"/>
        <v>0</v>
      </c>
      <c r="K515" s="150" t="s">
        <v>1</v>
      </c>
      <c r="L515" s="32"/>
      <c r="M515" s="155" t="s">
        <v>1</v>
      </c>
      <c r="N515" s="156" t="s">
        <v>44</v>
      </c>
      <c r="O515" s="57"/>
      <c r="P515" s="157">
        <f t="shared" si="11"/>
        <v>0</v>
      </c>
      <c r="Q515" s="157">
        <v>0</v>
      </c>
      <c r="R515" s="157">
        <f t="shared" si="12"/>
        <v>0</v>
      </c>
      <c r="S515" s="157">
        <v>0</v>
      </c>
      <c r="T515" s="158">
        <f t="shared" si="13"/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59" t="s">
        <v>158</v>
      </c>
      <c r="AT515" s="159" t="s">
        <v>153</v>
      </c>
      <c r="AU515" s="159" t="s">
        <v>89</v>
      </c>
      <c r="AY515" s="16" t="s">
        <v>151</v>
      </c>
      <c r="BE515" s="160">
        <f t="shared" si="14"/>
        <v>0</v>
      </c>
      <c r="BF515" s="160">
        <f t="shared" si="15"/>
        <v>0</v>
      </c>
      <c r="BG515" s="160">
        <f t="shared" si="16"/>
        <v>0</v>
      </c>
      <c r="BH515" s="160">
        <f t="shared" si="17"/>
        <v>0</v>
      </c>
      <c r="BI515" s="160">
        <f t="shared" si="18"/>
        <v>0</v>
      </c>
      <c r="BJ515" s="16" t="s">
        <v>89</v>
      </c>
      <c r="BK515" s="160">
        <f t="shared" si="19"/>
        <v>0</v>
      </c>
      <c r="BL515" s="16" t="s">
        <v>158</v>
      </c>
      <c r="BM515" s="159" t="s">
        <v>1097</v>
      </c>
    </row>
    <row r="516" spans="1:65" s="2" customFormat="1" ht="16.5" customHeight="1" x14ac:dyDescent="0.2">
      <c r="A516" s="31"/>
      <c r="B516" s="147"/>
      <c r="C516" s="148" t="s">
        <v>1098</v>
      </c>
      <c r="D516" s="148" t="s">
        <v>153</v>
      </c>
      <c r="E516" s="149" t="s">
        <v>1099</v>
      </c>
      <c r="F516" s="150" t="s">
        <v>1100</v>
      </c>
      <c r="G516" s="151" t="s">
        <v>485</v>
      </c>
      <c r="H516" s="152">
        <v>6</v>
      </c>
      <c r="I516" s="153"/>
      <c r="J516" s="154">
        <f t="shared" ref="J516:J547" si="20">ROUND(I516*H516,2)</f>
        <v>0</v>
      </c>
      <c r="K516" s="150" t="s">
        <v>1</v>
      </c>
      <c r="L516" s="32"/>
      <c r="M516" s="155" t="s">
        <v>1</v>
      </c>
      <c r="N516" s="156" t="s">
        <v>44</v>
      </c>
      <c r="O516" s="57"/>
      <c r="P516" s="157">
        <f t="shared" ref="P516:P547" si="21">O516*H516</f>
        <v>0</v>
      </c>
      <c r="Q516" s="157">
        <v>0</v>
      </c>
      <c r="R516" s="157">
        <f t="shared" ref="R516:R547" si="22">Q516*H516</f>
        <v>0</v>
      </c>
      <c r="S516" s="157">
        <v>0</v>
      </c>
      <c r="T516" s="158">
        <f t="shared" ref="T516:T547" si="23">S516*H516</f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59" t="s">
        <v>158</v>
      </c>
      <c r="AT516" s="159" t="s">
        <v>153</v>
      </c>
      <c r="AU516" s="159" t="s">
        <v>89</v>
      </c>
      <c r="AY516" s="16" t="s">
        <v>151</v>
      </c>
      <c r="BE516" s="160">
        <f t="shared" ref="BE516:BE541" si="24">IF(N516="základní",J516,0)</f>
        <v>0</v>
      </c>
      <c r="BF516" s="160">
        <f t="shared" ref="BF516:BF541" si="25">IF(N516="snížená",J516,0)</f>
        <v>0</v>
      </c>
      <c r="BG516" s="160">
        <f t="shared" ref="BG516:BG541" si="26">IF(N516="zákl. přenesená",J516,0)</f>
        <v>0</v>
      </c>
      <c r="BH516" s="160">
        <f t="shared" ref="BH516:BH541" si="27">IF(N516="sníž. přenesená",J516,0)</f>
        <v>0</v>
      </c>
      <c r="BI516" s="160">
        <f t="shared" ref="BI516:BI541" si="28">IF(N516="nulová",J516,0)</f>
        <v>0</v>
      </c>
      <c r="BJ516" s="16" t="s">
        <v>89</v>
      </c>
      <c r="BK516" s="160">
        <f t="shared" ref="BK516:BK541" si="29">ROUND(I516*H516,2)</f>
        <v>0</v>
      </c>
      <c r="BL516" s="16" t="s">
        <v>158</v>
      </c>
      <c r="BM516" s="159" t="s">
        <v>1101</v>
      </c>
    </row>
    <row r="517" spans="1:65" s="2" customFormat="1" ht="21.75" customHeight="1" x14ac:dyDescent="0.2">
      <c r="A517" s="31"/>
      <c r="B517" s="147"/>
      <c r="C517" s="148" t="s">
        <v>1102</v>
      </c>
      <c r="D517" s="148" t="s">
        <v>153</v>
      </c>
      <c r="E517" s="149" t="s">
        <v>1103</v>
      </c>
      <c r="F517" s="150" t="s">
        <v>1104</v>
      </c>
      <c r="G517" s="151" t="s">
        <v>246</v>
      </c>
      <c r="H517" s="152">
        <v>2</v>
      </c>
      <c r="I517" s="153"/>
      <c r="J517" s="154">
        <f t="shared" si="20"/>
        <v>0</v>
      </c>
      <c r="K517" s="150" t="s">
        <v>1</v>
      </c>
      <c r="L517" s="32"/>
      <c r="M517" s="155" t="s">
        <v>1</v>
      </c>
      <c r="N517" s="156" t="s">
        <v>44</v>
      </c>
      <c r="O517" s="57"/>
      <c r="P517" s="157">
        <f t="shared" si="21"/>
        <v>0</v>
      </c>
      <c r="Q517" s="157">
        <v>0</v>
      </c>
      <c r="R517" s="157">
        <f t="shared" si="22"/>
        <v>0</v>
      </c>
      <c r="S517" s="157">
        <v>0</v>
      </c>
      <c r="T517" s="158">
        <f t="shared" si="23"/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59" t="s">
        <v>158</v>
      </c>
      <c r="AT517" s="159" t="s">
        <v>153</v>
      </c>
      <c r="AU517" s="159" t="s">
        <v>89</v>
      </c>
      <c r="AY517" s="16" t="s">
        <v>151</v>
      </c>
      <c r="BE517" s="160">
        <f t="shared" si="24"/>
        <v>0</v>
      </c>
      <c r="BF517" s="160">
        <f t="shared" si="25"/>
        <v>0</v>
      </c>
      <c r="BG517" s="160">
        <f t="shared" si="26"/>
        <v>0</v>
      </c>
      <c r="BH517" s="160">
        <f t="shared" si="27"/>
        <v>0</v>
      </c>
      <c r="BI517" s="160">
        <f t="shared" si="28"/>
        <v>0</v>
      </c>
      <c r="BJ517" s="16" t="s">
        <v>89</v>
      </c>
      <c r="BK517" s="160">
        <f t="shared" si="29"/>
        <v>0</v>
      </c>
      <c r="BL517" s="16" t="s">
        <v>158</v>
      </c>
      <c r="BM517" s="159" t="s">
        <v>1105</v>
      </c>
    </row>
    <row r="518" spans="1:65" s="2" customFormat="1" ht="21.75" customHeight="1" x14ac:dyDescent="0.2">
      <c r="A518" s="31"/>
      <c r="B518" s="147"/>
      <c r="C518" s="148" t="s">
        <v>1106</v>
      </c>
      <c r="D518" s="148" t="s">
        <v>153</v>
      </c>
      <c r="E518" s="149" t="s">
        <v>1107</v>
      </c>
      <c r="F518" s="150" t="s">
        <v>1108</v>
      </c>
      <c r="G518" s="151" t="s">
        <v>246</v>
      </c>
      <c r="H518" s="152">
        <v>2</v>
      </c>
      <c r="I518" s="153"/>
      <c r="J518" s="154">
        <f t="shared" si="20"/>
        <v>0</v>
      </c>
      <c r="K518" s="150" t="s">
        <v>1</v>
      </c>
      <c r="L518" s="32"/>
      <c r="M518" s="155" t="s">
        <v>1</v>
      </c>
      <c r="N518" s="156" t="s">
        <v>44</v>
      </c>
      <c r="O518" s="57"/>
      <c r="P518" s="157">
        <f t="shared" si="21"/>
        <v>0</v>
      </c>
      <c r="Q518" s="157">
        <v>0</v>
      </c>
      <c r="R518" s="157">
        <f t="shared" si="22"/>
        <v>0</v>
      </c>
      <c r="S518" s="157">
        <v>0</v>
      </c>
      <c r="T518" s="158">
        <f t="shared" si="23"/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59" t="s">
        <v>158</v>
      </c>
      <c r="AT518" s="159" t="s">
        <v>153</v>
      </c>
      <c r="AU518" s="159" t="s">
        <v>89</v>
      </c>
      <c r="AY518" s="16" t="s">
        <v>151</v>
      </c>
      <c r="BE518" s="160">
        <f t="shared" si="24"/>
        <v>0</v>
      </c>
      <c r="BF518" s="160">
        <f t="shared" si="25"/>
        <v>0</v>
      </c>
      <c r="BG518" s="160">
        <f t="shared" si="26"/>
        <v>0</v>
      </c>
      <c r="BH518" s="160">
        <f t="shared" si="27"/>
        <v>0</v>
      </c>
      <c r="BI518" s="160">
        <f t="shared" si="28"/>
        <v>0</v>
      </c>
      <c r="BJ518" s="16" t="s">
        <v>89</v>
      </c>
      <c r="BK518" s="160">
        <f t="shared" si="29"/>
        <v>0</v>
      </c>
      <c r="BL518" s="16" t="s">
        <v>158</v>
      </c>
      <c r="BM518" s="159" t="s">
        <v>1109</v>
      </c>
    </row>
    <row r="519" spans="1:65" s="2" customFormat="1" ht="16.5" customHeight="1" x14ac:dyDescent="0.2">
      <c r="A519" s="31"/>
      <c r="B519" s="147"/>
      <c r="C519" s="148" t="s">
        <v>1110</v>
      </c>
      <c r="D519" s="148" t="s">
        <v>153</v>
      </c>
      <c r="E519" s="149" t="s">
        <v>1111</v>
      </c>
      <c r="F519" s="150" t="s">
        <v>1112</v>
      </c>
      <c r="G519" s="151" t="s">
        <v>485</v>
      </c>
      <c r="H519" s="152">
        <v>2</v>
      </c>
      <c r="I519" s="153"/>
      <c r="J519" s="154">
        <f t="shared" si="20"/>
        <v>0</v>
      </c>
      <c r="K519" s="150" t="s">
        <v>1</v>
      </c>
      <c r="L519" s="32"/>
      <c r="M519" s="155" t="s">
        <v>1</v>
      </c>
      <c r="N519" s="156" t="s">
        <v>44</v>
      </c>
      <c r="O519" s="57"/>
      <c r="P519" s="157">
        <f t="shared" si="21"/>
        <v>0</v>
      </c>
      <c r="Q519" s="157">
        <v>0</v>
      </c>
      <c r="R519" s="157">
        <f t="shared" si="22"/>
        <v>0</v>
      </c>
      <c r="S519" s="157">
        <v>0</v>
      </c>
      <c r="T519" s="158">
        <f t="shared" si="23"/>
        <v>0</v>
      </c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R519" s="159" t="s">
        <v>158</v>
      </c>
      <c r="AT519" s="159" t="s">
        <v>153</v>
      </c>
      <c r="AU519" s="159" t="s">
        <v>89</v>
      </c>
      <c r="AY519" s="16" t="s">
        <v>151</v>
      </c>
      <c r="BE519" s="160">
        <f t="shared" si="24"/>
        <v>0</v>
      </c>
      <c r="BF519" s="160">
        <f t="shared" si="25"/>
        <v>0</v>
      </c>
      <c r="BG519" s="160">
        <f t="shared" si="26"/>
        <v>0</v>
      </c>
      <c r="BH519" s="160">
        <f t="shared" si="27"/>
        <v>0</v>
      </c>
      <c r="BI519" s="160">
        <f t="shared" si="28"/>
        <v>0</v>
      </c>
      <c r="BJ519" s="16" t="s">
        <v>89</v>
      </c>
      <c r="BK519" s="160">
        <f t="shared" si="29"/>
        <v>0</v>
      </c>
      <c r="BL519" s="16" t="s">
        <v>158</v>
      </c>
      <c r="BM519" s="159" t="s">
        <v>1113</v>
      </c>
    </row>
    <row r="520" spans="1:65" s="2" customFormat="1" ht="16.5" customHeight="1" x14ac:dyDescent="0.2">
      <c r="A520" s="31"/>
      <c r="B520" s="147"/>
      <c r="C520" s="148" t="s">
        <v>1114</v>
      </c>
      <c r="D520" s="148" t="s">
        <v>153</v>
      </c>
      <c r="E520" s="149" t="s">
        <v>1115</v>
      </c>
      <c r="F520" s="150" t="s">
        <v>1116</v>
      </c>
      <c r="G520" s="151" t="s">
        <v>246</v>
      </c>
      <c r="H520" s="152">
        <v>4</v>
      </c>
      <c r="I520" s="153"/>
      <c r="J520" s="154">
        <f t="shared" si="20"/>
        <v>0</v>
      </c>
      <c r="K520" s="150" t="s">
        <v>1</v>
      </c>
      <c r="L520" s="32"/>
      <c r="M520" s="155" t="s">
        <v>1</v>
      </c>
      <c r="N520" s="156" t="s">
        <v>44</v>
      </c>
      <c r="O520" s="57"/>
      <c r="P520" s="157">
        <f t="shared" si="21"/>
        <v>0</v>
      </c>
      <c r="Q520" s="157">
        <v>0</v>
      </c>
      <c r="R520" s="157">
        <f t="shared" si="22"/>
        <v>0</v>
      </c>
      <c r="S520" s="157">
        <v>0</v>
      </c>
      <c r="T520" s="158">
        <f t="shared" si="23"/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59" t="s">
        <v>158</v>
      </c>
      <c r="AT520" s="159" t="s">
        <v>153</v>
      </c>
      <c r="AU520" s="159" t="s">
        <v>89</v>
      </c>
      <c r="AY520" s="16" t="s">
        <v>151</v>
      </c>
      <c r="BE520" s="160">
        <f t="shared" si="24"/>
        <v>0</v>
      </c>
      <c r="BF520" s="160">
        <f t="shared" si="25"/>
        <v>0</v>
      </c>
      <c r="BG520" s="160">
        <f t="shared" si="26"/>
        <v>0</v>
      </c>
      <c r="BH520" s="160">
        <f t="shared" si="27"/>
        <v>0</v>
      </c>
      <c r="BI520" s="160">
        <f t="shared" si="28"/>
        <v>0</v>
      </c>
      <c r="BJ520" s="16" t="s">
        <v>89</v>
      </c>
      <c r="BK520" s="160">
        <f t="shared" si="29"/>
        <v>0</v>
      </c>
      <c r="BL520" s="16" t="s">
        <v>158</v>
      </c>
      <c r="BM520" s="159" t="s">
        <v>1117</v>
      </c>
    </row>
    <row r="521" spans="1:65" s="2" customFormat="1" ht="16.5" customHeight="1" x14ac:dyDescent="0.2">
      <c r="A521" s="31"/>
      <c r="B521" s="147"/>
      <c r="C521" s="148" t="s">
        <v>1118</v>
      </c>
      <c r="D521" s="148" t="s">
        <v>153</v>
      </c>
      <c r="E521" s="149" t="s">
        <v>1119</v>
      </c>
      <c r="F521" s="150" t="s">
        <v>1120</v>
      </c>
      <c r="G521" s="151" t="s">
        <v>246</v>
      </c>
      <c r="H521" s="152">
        <v>2</v>
      </c>
      <c r="I521" s="153"/>
      <c r="J521" s="154">
        <f t="shared" si="20"/>
        <v>0</v>
      </c>
      <c r="K521" s="150" t="s">
        <v>1</v>
      </c>
      <c r="L521" s="32"/>
      <c r="M521" s="155" t="s">
        <v>1</v>
      </c>
      <c r="N521" s="156" t="s">
        <v>44</v>
      </c>
      <c r="O521" s="57"/>
      <c r="P521" s="157">
        <f t="shared" si="21"/>
        <v>0</v>
      </c>
      <c r="Q521" s="157">
        <v>0</v>
      </c>
      <c r="R521" s="157">
        <f t="shared" si="22"/>
        <v>0</v>
      </c>
      <c r="S521" s="157">
        <v>0</v>
      </c>
      <c r="T521" s="158">
        <f t="shared" si="23"/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59" t="s">
        <v>158</v>
      </c>
      <c r="AT521" s="159" t="s">
        <v>153</v>
      </c>
      <c r="AU521" s="159" t="s">
        <v>89</v>
      </c>
      <c r="AY521" s="16" t="s">
        <v>151</v>
      </c>
      <c r="BE521" s="160">
        <f t="shared" si="24"/>
        <v>0</v>
      </c>
      <c r="BF521" s="160">
        <f t="shared" si="25"/>
        <v>0</v>
      </c>
      <c r="BG521" s="160">
        <f t="shared" si="26"/>
        <v>0</v>
      </c>
      <c r="BH521" s="160">
        <f t="shared" si="27"/>
        <v>0</v>
      </c>
      <c r="BI521" s="160">
        <f t="shared" si="28"/>
        <v>0</v>
      </c>
      <c r="BJ521" s="16" t="s">
        <v>89</v>
      </c>
      <c r="BK521" s="160">
        <f t="shared" si="29"/>
        <v>0</v>
      </c>
      <c r="BL521" s="16" t="s">
        <v>158</v>
      </c>
      <c r="BM521" s="159" t="s">
        <v>1121</v>
      </c>
    </row>
    <row r="522" spans="1:65" s="2" customFormat="1" ht="24" x14ac:dyDescent="0.2">
      <c r="A522" s="31"/>
      <c r="B522" s="147"/>
      <c r="C522" s="148" t="s">
        <v>1122</v>
      </c>
      <c r="D522" s="148" t="s">
        <v>153</v>
      </c>
      <c r="E522" s="149" t="s">
        <v>1123</v>
      </c>
      <c r="F522" s="150" t="s">
        <v>1124</v>
      </c>
      <c r="G522" s="151" t="s">
        <v>246</v>
      </c>
      <c r="H522" s="152">
        <v>2</v>
      </c>
      <c r="I522" s="153"/>
      <c r="J522" s="154">
        <f t="shared" si="20"/>
        <v>0</v>
      </c>
      <c r="K522" s="150" t="s">
        <v>1</v>
      </c>
      <c r="L522" s="32"/>
      <c r="M522" s="155" t="s">
        <v>1</v>
      </c>
      <c r="N522" s="156" t="s">
        <v>44</v>
      </c>
      <c r="O522" s="57"/>
      <c r="P522" s="157">
        <f t="shared" si="21"/>
        <v>0</v>
      </c>
      <c r="Q522" s="157">
        <v>0</v>
      </c>
      <c r="R522" s="157">
        <f t="shared" si="22"/>
        <v>0</v>
      </c>
      <c r="S522" s="157">
        <v>0</v>
      </c>
      <c r="T522" s="158">
        <f t="shared" si="23"/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59" t="s">
        <v>158</v>
      </c>
      <c r="AT522" s="159" t="s">
        <v>153</v>
      </c>
      <c r="AU522" s="159" t="s">
        <v>89</v>
      </c>
      <c r="AY522" s="16" t="s">
        <v>151</v>
      </c>
      <c r="BE522" s="160">
        <f t="shared" si="24"/>
        <v>0</v>
      </c>
      <c r="BF522" s="160">
        <f t="shared" si="25"/>
        <v>0</v>
      </c>
      <c r="BG522" s="160">
        <f t="shared" si="26"/>
        <v>0</v>
      </c>
      <c r="BH522" s="160">
        <f t="shared" si="27"/>
        <v>0</v>
      </c>
      <c r="BI522" s="160">
        <f t="shared" si="28"/>
        <v>0</v>
      </c>
      <c r="BJ522" s="16" t="s">
        <v>89</v>
      </c>
      <c r="BK522" s="160">
        <f t="shared" si="29"/>
        <v>0</v>
      </c>
      <c r="BL522" s="16" t="s">
        <v>158</v>
      </c>
      <c r="BM522" s="159" t="s">
        <v>1125</v>
      </c>
    </row>
    <row r="523" spans="1:65" s="2" customFormat="1" ht="16.5" customHeight="1" x14ac:dyDescent="0.2">
      <c r="A523" s="31"/>
      <c r="B523" s="147"/>
      <c r="C523" s="148" t="s">
        <v>1126</v>
      </c>
      <c r="D523" s="148" t="s">
        <v>153</v>
      </c>
      <c r="E523" s="149" t="s">
        <v>1127</v>
      </c>
      <c r="F523" s="150" t="s">
        <v>1128</v>
      </c>
      <c r="G523" s="151" t="s">
        <v>485</v>
      </c>
      <c r="H523" s="152">
        <v>2</v>
      </c>
      <c r="I523" s="153"/>
      <c r="J523" s="154">
        <f t="shared" si="20"/>
        <v>0</v>
      </c>
      <c r="K523" s="150" t="s">
        <v>1</v>
      </c>
      <c r="L523" s="32"/>
      <c r="M523" s="155" t="s">
        <v>1</v>
      </c>
      <c r="N523" s="156" t="s">
        <v>44</v>
      </c>
      <c r="O523" s="57"/>
      <c r="P523" s="157">
        <f t="shared" si="21"/>
        <v>0</v>
      </c>
      <c r="Q523" s="157">
        <v>0</v>
      </c>
      <c r="R523" s="157">
        <f t="shared" si="22"/>
        <v>0</v>
      </c>
      <c r="S523" s="157">
        <v>0</v>
      </c>
      <c r="T523" s="158">
        <f t="shared" si="23"/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159" t="s">
        <v>158</v>
      </c>
      <c r="AT523" s="159" t="s">
        <v>153</v>
      </c>
      <c r="AU523" s="159" t="s">
        <v>89</v>
      </c>
      <c r="AY523" s="16" t="s">
        <v>151</v>
      </c>
      <c r="BE523" s="160">
        <f t="shared" si="24"/>
        <v>0</v>
      </c>
      <c r="BF523" s="160">
        <f t="shared" si="25"/>
        <v>0</v>
      </c>
      <c r="BG523" s="160">
        <f t="shared" si="26"/>
        <v>0</v>
      </c>
      <c r="BH523" s="160">
        <f t="shared" si="27"/>
        <v>0</v>
      </c>
      <c r="BI523" s="160">
        <f t="shared" si="28"/>
        <v>0</v>
      </c>
      <c r="BJ523" s="16" t="s">
        <v>89</v>
      </c>
      <c r="BK523" s="160">
        <f t="shared" si="29"/>
        <v>0</v>
      </c>
      <c r="BL523" s="16" t="s">
        <v>158</v>
      </c>
      <c r="BM523" s="159" t="s">
        <v>1129</v>
      </c>
    </row>
    <row r="524" spans="1:65" s="2" customFormat="1" ht="16.5" customHeight="1" x14ac:dyDescent="0.2">
      <c r="A524" s="31"/>
      <c r="B524" s="147"/>
      <c r="C524" s="148" t="s">
        <v>1130</v>
      </c>
      <c r="D524" s="148" t="s">
        <v>153</v>
      </c>
      <c r="E524" s="149" t="s">
        <v>1131</v>
      </c>
      <c r="F524" s="150" t="s">
        <v>1132</v>
      </c>
      <c r="G524" s="151" t="s">
        <v>246</v>
      </c>
      <c r="H524" s="152">
        <v>8</v>
      </c>
      <c r="I524" s="153"/>
      <c r="J524" s="154">
        <f t="shared" si="20"/>
        <v>0</v>
      </c>
      <c r="K524" s="150" t="s">
        <v>1</v>
      </c>
      <c r="L524" s="32"/>
      <c r="M524" s="155" t="s">
        <v>1</v>
      </c>
      <c r="N524" s="156" t="s">
        <v>44</v>
      </c>
      <c r="O524" s="57"/>
      <c r="P524" s="157">
        <f t="shared" si="21"/>
        <v>0</v>
      </c>
      <c r="Q524" s="157">
        <v>0</v>
      </c>
      <c r="R524" s="157">
        <f t="shared" si="22"/>
        <v>0</v>
      </c>
      <c r="S524" s="157">
        <v>0</v>
      </c>
      <c r="T524" s="158">
        <f t="shared" si="23"/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59" t="s">
        <v>158</v>
      </c>
      <c r="AT524" s="159" t="s">
        <v>153</v>
      </c>
      <c r="AU524" s="159" t="s">
        <v>89</v>
      </c>
      <c r="AY524" s="16" t="s">
        <v>151</v>
      </c>
      <c r="BE524" s="160">
        <f t="shared" si="24"/>
        <v>0</v>
      </c>
      <c r="BF524" s="160">
        <f t="shared" si="25"/>
        <v>0</v>
      </c>
      <c r="BG524" s="160">
        <f t="shared" si="26"/>
        <v>0</v>
      </c>
      <c r="BH524" s="160">
        <f t="shared" si="27"/>
        <v>0</v>
      </c>
      <c r="BI524" s="160">
        <f t="shared" si="28"/>
        <v>0</v>
      </c>
      <c r="BJ524" s="16" t="s">
        <v>89</v>
      </c>
      <c r="BK524" s="160">
        <f t="shared" si="29"/>
        <v>0</v>
      </c>
      <c r="BL524" s="16" t="s">
        <v>158</v>
      </c>
      <c r="BM524" s="159" t="s">
        <v>1133</v>
      </c>
    </row>
    <row r="525" spans="1:65" s="2" customFormat="1" ht="16.5" customHeight="1" x14ac:dyDescent="0.2">
      <c r="A525" s="31"/>
      <c r="B525" s="147"/>
      <c r="C525" s="148" t="s">
        <v>1134</v>
      </c>
      <c r="D525" s="148" t="s">
        <v>153</v>
      </c>
      <c r="E525" s="149" t="s">
        <v>1135</v>
      </c>
      <c r="F525" s="150" t="s">
        <v>1136</v>
      </c>
      <c r="G525" s="151" t="s">
        <v>485</v>
      </c>
      <c r="H525" s="152">
        <v>2</v>
      </c>
      <c r="I525" s="153"/>
      <c r="J525" s="154">
        <f t="shared" si="20"/>
        <v>0</v>
      </c>
      <c r="K525" s="150" t="s">
        <v>1</v>
      </c>
      <c r="L525" s="32"/>
      <c r="M525" s="155" t="s">
        <v>1</v>
      </c>
      <c r="N525" s="156" t="s">
        <v>44</v>
      </c>
      <c r="O525" s="57"/>
      <c r="P525" s="157">
        <f t="shared" si="21"/>
        <v>0</v>
      </c>
      <c r="Q525" s="157">
        <v>0</v>
      </c>
      <c r="R525" s="157">
        <f t="shared" si="22"/>
        <v>0</v>
      </c>
      <c r="S525" s="157">
        <v>0</v>
      </c>
      <c r="T525" s="158">
        <f t="shared" si="23"/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59" t="s">
        <v>158</v>
      </c>
      <c r="AT525" s="159" t="s">
        <v>153</v>
      </c>
      <c r="AU525" s="159" t="s">
        <v>89</v>
      </c>
      <c r="AY525" s="16" t="s">
        <v>151</v>
      </c>
      <c r="BE525" s="160">
        <f t="shared" si="24"/>
        <v>0</v>
      </c>
      <c r="BF525" s="160">
        <f t="shared" si="25"/>
        <v>0</v>
      </c>
      <c r="BG525" s="160">
        <f t="shared" si="26"/>
        <v>0</v>
      </c>
      <c r="BH525" s="160">
        <f t="shared" si="27"/>
        <v>0</v>
      </c>
      <c r="BI525" s="160">
        <f t="shared" si="28"/>
        <v>0</v>
      </c>
      <c r="BJ525" s="16" t="s">
        <v>89</v>
      </c>
      <c r="BK525" s="160">
        <f t="shared" si="29"/>
        <v>0</v>
      </c>
      <c r="BL525" s="16" t="s">
        <v>158</v>
      </c>
      <c r="BM525" s="159" t="s">
        <v>1137</v>
      </c>
    </row>
    <row r="526" spans="1:65" s="2" customFormat="1" ht="16.5" customHeight="1" x14ac:dyDescent="0.2">
      <c r="A526" s="31"/>
      <c r="B526" s="147"/>
      <c r="C526" s="148" t="s">
        <v>1138</v>
      </c>
      <c r="D526" s="148" t="s">
        <v>153</v>
      </c>
      <c r="E526" s="149" t="s">
        <v>1139</v>
      </c>
      <c r="F526" s="150" t="s">
        <v>1140</v>
      </c>
      <c r="G526" s="151" t="s">
        <v>485</v>
      </c>
      <c r="H526" s="152">
        <v>2</v>
      </c>
      <c r="I526" s="153"/>
      <c r="J526" s="154">
        <f t="shared" si="20"/>
        <v>0</v>
      </c>
      <c r="K526" s="150" t="s">
        <v>1</v>
      </c>
      <c r="L526" s="32"/>
      <c r="M526" s="155" t="s">
        <v>1</v>
      </c>
      <c r="N526" s="156" t="s">
        <v>44</v>
      </c>
      <c r="O526" s="57"/>
      <c r="P526" s="157">
        <f t="shared" si="21"/>
        <v>0</v>
      </c>
      <c r="Q526" s="157">
        <v>0</v>
      </c>
      <c r="R526" s="157">
        <f t="shared" si="22"/>
        <v>0</v>
      </c>
      <c r="S526" s="157">
        <v>0</v>
      </c>
      <c r="T526" s="158">
        <f t="shared" si="23"/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59" t="s">
        <v>158</v>
      </c>
      <c r="AT526" s="159" t="s">
        <v>153</v>
      </c>
      <c r="AU526" s="159" t="s">
        <v>89</v>
      </c>
      <c r="AY526" s="16" t="s">
        <v>151</v>
      </c>
      <c r="BE526" s="160">
        <f t="shared" si="24"/>
        <v>0</v>
      </c>
      <c r="BF526" s="160">
        <f t="shared" si="25"/>
        <v>0</v>
      </c>
      <c r="BG526" s="160">
        <f t="shared" si="26"/>
        <v>0</v>
      </c>
      <c r="BH526" s="160">
        <f t="shared" si="27"/>
        <v>0</v>
      </c>
      <c r="BI526" s="160">
        <f t="shared" si="28"/>
        <v>0</v>
      </c>
      <c r="BJ526" s="16" t="s">
        <v>89</v>
      </c>
      <c r="BK526" s="160">
        <f t="shared" si="29"/>
        <v>0</v>
      </c>
      <c r="BL526" s="16" t="s">
        <v>158</v>
      </c>
      <c r="BM526" s="159" t="s">
        <v>1141</v>
      </c>
    </row>
    <row r="527" spans="1:65" s="2" customFormat="1" ht="24" x14ac:dyDescent="0.2">
      <c r="A527" s="31"/>
      <c r="B527" s="147"/>
      <c r="C527" s="148" t="s">
        <v>1142</v>
      </c>
      <c r="D527" s="148" t="s">
        <v>153</v>
      </c>
      <c r="E527" s="149" t="s">
        <v>1143</v>
      </c>
      <c r="F527" s="150" t="s">
        <v>1144</v>
      </c>
      <c r="G527" s="151" t="s">
        <v>1145</v>
      </c>
      <c r="H527" s="152">
        <v>2</v>
      </c>
      <c r="I527" s="153"/>
      <c r="J527" s="154">
        <f t="shared" si="20"/>
        <v>0</v>
      </c>
      <c r="K527" s="150" t="s">
        <v>1</v>
      </c>
      <c r="L527" s="32"/>
      <c r="M527" s="155" t="s">
        <v>1</v>
      </c>
      <c r="N527" s="156" t="s">
        <v>44</v>
      </c>
      <c r="O527" s="57"/>
      <c r="P527" s="157">
        <f t="shared" si="21"/>
        <v>0</v>
      </c>
      <c r="Q527" s="157">
        <v>0</v>
      </c>
      <c r="R527" s="157">
        <f t="shared" si="22"/>
        <v>0</v>
      </c>
      <c r="S527" s="157">
        <v>0</v>
      </c>
      <c r="T527" s="158">
        <f t="shared" si="23"/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59" t="s">
        <v>158</v>
      </c>
      <c r="AT527" s="159" t="s">
        <v>153</v>
      </c>
      <c r="AU527" s="159" t="s">
        <v>89</v>
      </c>
      <c r="AY527" s="16" t="s">
        <v>151</v>
      </c>
      <c r="BE527" s="160">
        <f t="shared" si="24"/>
        <v>0</v>
      </c>
      <c r="BF527" s="160">
        <f t="shared" si="25"/>
        <v>0</v>
      </c>
      <c r="BG527" s="160">
        <f t="shared" si="26"/>
        <v>0</v>
      </c>
      <c r="BH527" s="160">
        <f t="shared" si="27"/>
        <v>0</v>
      </c>
      <c r="BI527" s="160">
        <f t="shared" si="28"/>
        <v>0</v>
      </c>
      <c r="BJ527" s="16" t="s">
        <v>89</v>
      </c>
      <c r="BK527" s="160">
        <f t="shared" si="29"/>
        <v>0</v>
      </c>
      <c r="BL527" s="16" t="s">
        <v>158</v>
      </c>
      <c r="BM527" s="159" t="s">
        <v>1146</v>
      </c>
    </row>
    <row r="528" spans="1:65" s="2" customFormat="1" ht="21.75" customHeight="1" x14ac:dyDescent="0.2">
      <c r="A528" s="31"/>
      <c r="B528" s="147"/>
      <c r="C528" s="148" t="s">
        <v>1147</v>
      </c>
      <c r="D528" s="148" t="s">
        <v>153</v>
      </c>
      <c r="E528" s="149" t="s">
        <v>1148</v>
      </c>
      <c r="F528" s="150" t="s">
        <v>1149</v>
      </c>
      <c r="G528" s="151" t="s">
        <v>306</v>
      </c>
      <c r="H528" s="152">
        <v>96</v>
      </c>
      <c r="I528" s="153"/>
      <c r="J528" s="154">
        <f t="shared" si="20"/>
        <v>0</v>
      </c>
      <c r="K528" s="150" t="s">
        <v>1</v>
      </c>
      <c r="L528" s="32"/>
      <c r="M528" s="155" t="s">
        <v>1</v>
      </c>
      <c r="N528" s="156" t="s">
        <v>44</v>
      </c>
      <c r="O528" s="57"/>
      <c r="P528" s="157">
        <f t="shared" si="21"/>
        <v>0</v>
      </c>
      <c r="Q528" s="157">
        <v>0</v>
      </c>
      <c r="R528" s="157">
        <f t="shared" si="22"/>
        <v>0</v>
      </c>
      <c r="S528" s="157">
        <v>0</v>
      </c>
      <c r="T528" s="158">
        <f t="shared" si="23"/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159" t="s">
        <v>158</v>
      </c>
      <c r="AT528" s="159" t="s">
        <v>153</v>
      </c>
      <c r="AU528" s="159" t="s">
        <v>89</v>
      </c>
      <c r="AY528" s="16" t="s">
        <v>151</v>
      </c>
      <c r="BE528" s="160">
        <f t="shared" si="24"/>
        <v>0</v>
      </c>
      <c r="BF528" s="160">
        <f t="shared" si="25"/>
        <v>0</v>
      </c>
      <c r="BG528" s="160">
        <f t="shared" si="26"/>
        <v>0</v>
      </c>
      <c r="BH528" s="160">
        <f t="shared" si="27"/>
        <v>0</v>
      </c>
      <c r="BI528" s="160">
        <f t="shared" si="28"/>
        <v>0</v>
      </c>
      <c r="BJ528" s="16" t="s">
        <v>89</v>
      </c>
      <c r="BK528" s="160">
        <f t="shared" si="29"/>
        <v>0</v>
      </c>
      <c r="BL528" s="16" t="s">
        <v>158</v>
      </c>
      <c r="BM528" s="159" t="s">
        <v>1150</v>
      </c>
    </row>
    <row r="529" spans="1:65" s="2" customFormat="1" ht="21.75" customHeight="1" x14ac:dyDescent="0.2">
      <c r="A529" s="31"/>
      <c r="B529" s="147"/>
      <c r="C529" s="148" t="s">
        <v>1151</v>
      </c>
      <c r="D529" s="148" t="s">
        <v>153</v>
      </c>
      <c r="E529" s="149" t="s">
        <v>1152</v>
      </c>
      <c r="F529" s="150" t="s">
        <v>1153</v>
      </c>
      <c r="G529" s="151" t="s">
        <v>306</v>
      </c>
      <c r="H529" s="152">
        <v>34</v>
      </c>
      <c r="I529" s="153"/>
      <c r="J529" s="154">
        <f t="shared" si="20"/>
        <v>0</v>
      </c>
      <c r="K529" s="150" t="s">
        <v>1</v>
      </c>
      <c r="L529" s="32"/>
      <c r="M529" s="155" t="s">
        <v>1</v>
      </c>
      <c r="N529" s="156" t="s">
        <v>44</v>
      </c>
      <c r="O529" s="57"/>
      <c r="P529" s="157">
        <f t="shared" si="21"/>
        <v>0</v>
      </c>
      <c r="Q529" s="157">
        <v>0</v>
      </c>
      <c r="R529" s="157">
        <f t="shared" si="22"/>
        <v>0</v>
      </c>
      <c r="S529" s="157">
        <v>0</v>
      </c>
      <c r="T529" s="158">
        <f t="shared" si="23"/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59" t="s">
        <v>158</v>
      </c>
      <c r="AT529" s="159" t="s">
        <v>153</v>
      </c>
      <c r="AU529" s="159" t="s">
        <v>89</v>
      </c>
      <c r="AY529" s="16" t="s">
        <v>151</v>
      </c>
      <c r="BE529" s="160">
        <f t="shared" si="24"/>
        <v>0</v>
      </c>
      <c r="BF529" s="160">
        <f t="shared" si="25"/>
        <v>0</v>
      </c>
      <c r="BG529" s="160">
        <f t="shared" si="26"/>
        <v>0</v>
      </c>
      <c r="BH529" s="160">
        <f t="shared" si="27"/>
        <v>0</v>
      </c>
      <c r="BI529" s="160">
        <f t="shared" si="28"/>
        <v>0</v>
      </c>
      <c r="BJ529" s="16" t="s">
        <v>89</v>
      </c>
      <c r="BK529" s="160">
        <f t="shared" si="29"/>
        <v>0</v>
      </c>
      <c r="BL529" s="16" t="s">
        <v>158</v>
      </c>
      <c r="BM529" s="159" t="s">
        <v>1154</v>
      </c>
    </row>
    <row r="530" spans="1:65" s="2" customFormat="1" ht="21.75" customHeight="1" x14ac:dyDescent="0.2">
      <c r="A530" s="31"/>
      <c r="B530" s="147"/>
      <c r="C530" s="148" t="s">
        <v>1155</v>
      </c>
      <c r="D530" s="148" t="s">
        <v>153</v>
      </c>
      <c r="E530" s="149" t="s">
        <v>1156</v>
      </c>
      <c r="F530" s="150" t="s">
        <v>1157</v>
      </c>
      <c r="G530" s="151" t="s">
        <v>306</v>
      </c>
      <c r="H530" s="152">
        <v>14</v>
      </c>
      <c r="I530" s="153"/>
      <c r="J530" s="154">
        <f t="shared" si="20"/>
        <v>0</v>
      </c>
      <c r="K530" s="150" t="s">
        <v>1</v>
      </c>
      <c r="L530" s="32"/>
      <c r="M530" s="155" t="s">
        <v>1</v>
      </c>
      <c r="N530" s="156" t="s">
        <v>44</v>
      </c>
      <c r="O530" s="57"/>
      <c r="P530" s="157">
        <f t="shared" si="21"/>
        <v>0</v>
      </c>
      <c r="Q530" s="157">
        <v>0</v>
      </c>
      <c r="R530" s="157">
        <f t="shared" si="22"/>
        <v>0</v>
      </c>
      <c r="S530" s="157">
        <v>0</v>
      </c>
      <c r="T530" s="158">
        <f t="shared" si="23"/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59" t="s">
        <v>158</v>
      </c>
      <c r="AT530" s="159" t="s">
        <v>153</v>
      </c>
      <c r="AU530" s="159" t="s">
        <v>89</v>
      </c>
      <c r="AY530" s="16" t="s">
        <v>151</v>
      </c>
      <c r="BE530" s="160">
        <f t="shared" si="24"/>
        <v>0</v>
      </c>
      <c r="BF530" s="160">
        <f t="shared" si="25"/>
        <v>0</v>
      </c>
      <c r="BG530" s="160">
        <f t="shared" si="26"/>
        <v>0</v>
      </c>
      <c r="BH530" s="160">
        <f t="shared" si="27"/>
        <v>0</v>
      </c>
      <c r="BI530" s="160">
        <f t="shared" si="28"/>
        <v>0</v>
      </c>
      <c r="BJ530" s="16" t="s">
        <v>89</v>
      </c>
      <c r="BK530" s="160">
        <f t="shared" si="29"/>
        <v>0</v>
      </c>
      <c r="BL530" s="16" t="s">
        <v>158</v>
      </c>
      <c r="BM530" s="159" t="s">
        <v>1158</v>
      </c>
    </row>
    <row r="531" spans="1:65" s="2" customFormat="1" ht="16.5" customHeight="1" x14ac:dyDescent="0.2">
      <c r="A531" s="31"/>
      <c r="B531" s="147"/>
      <c r="C531" s="148" t="s">
        <v>1159</v>
      </c>
      <c r="D531" s="148" t="s">
        <v>153</v>
      </c>
      <c r="E531" s="149" t="s">
        <v>1160</v>
      </c>
      <c r="F531" s="150" t="s">
        <v>1161</v>
      </c>
      <c r="G531" s="151" t="s">
        <v>306</v>
      </c>
      <c r="H531" s="152">
        <v>146</v>
      </c>
      <c r="I531" s="153"/>
      <c r="J531" s="154">
        <f t="shared" si="20"/>
        <v>0</v>
      </c>
      <c r="K531" s="150" t="s">
        <v>1</v>
      </c>
      <c r="L531" s="32"/>
      <c r="M531" s="155" t="s">
        <v>1</v>
      </c>
      <c r="N531" s="156" t="s">
        <v>44</v>
      </c>
      <c r="O531" s="57"/>
      <c r="P531" s="157">
        <f t="shared" si="21"/>
        <v>0</v>
      </c>
      <c r="Q531" s="157">
        <v>0</v>
      </c>
      <c r="R531" s="157">
        <f t="shared" si="22"/>
        <v>0</v>
      </c>
      <c r="S531" s="157">
        <v>0</v>
      </c>
      <c r="T531" s="158">
        <f t="shared" si="23"/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59" t="s">
        <v>158</v>
      </c>
      <c r="AT531" s="159" t="s">
        <v>153</v>
      </c>
      <c r="AU531" s="159" t="s">
        <v>89</v>
      </c>
      <c r="AY531" s="16" t="s">
        <v>151</v>
      </c>
      <c r="BE531" s="160">
        <f t="shared" si="24"/>
        <v>0</v>
      </c>
      <c r="BF531" s="160">
        <f t="shared" si="25"/>
        <v>0</v>
      </c>
      <c r="BG531" s="160">
        <f t="shared" si="26"/>
        <v>0</v>
      </c>
      <c r="BH531" s="160">
        <f t="shared" si="27"/>
        <v>0</v>
      </c>
      <c r="BI531" s="160">
        <f t="shared" si="28"/>
        <v>0</v>
      </c>
      <c r="BJ531" s="16" t="s">
        <v>89</v>
      </c>
      <c r="BK531" s="160">
        <f t="shared" si="29"/>
        <v>0</v>
      </c>
      <c r="BL531" s="16" t="s">
        <v>158</v>
      </c>
      <c r="BM531" s="159" t="s">
        <v>1162</v>
      </c>
    </row>
    <row r="532" spans="1:65" s="2" customFormat="1" ht="21.75" customHeight="1" x14ac:dyDescent="0.2">
      <c r="A532" s="31"/>
      <c r="B532" s="147"/>
      <c r="C532" s="148" t="s">
        <v>1163</v>
      </c>
      <c r="D532" s="148" t="s">
        <v>153</v>
      </c>
      <c r="E532" s="149" t="s">
        <v>1164</v>
      </c>
      <c r="F532" s="150" t="s">
        <v>1165</v>
      </c>
      <c r="G532" s="151" t="s">
        <v>246</v>
      </c>
      <c r="H532" s="152">
        <v>2</v>
      </c>
      <c r="I532" s="153"/>
      <c r="J532" s="154">
        <f t="shared" si="20"/>
        <v>0</v>
      </c>
      <c r="K532" s="150" t="s">
        <v>1</v>
      </c>
      <c r="L532" s="32"/>
      <c r="M532" s="155" t="s">
        <v>1</v>
      </c>
      <c r="N532" s="156" t="s">
        <v>44</v>
      </c>
      <c r="O532" s="57"/>
      <c r="P532" s="157">
        <f t="shared" si="21"/>
        <v>0</v>
      </c>
      <c r="Q532" s="157">
        <v>0</v>
      </c>
      <c r="R532" s="157">
        <f t="shared" si="22"/>
        <v>0</v>
      </c>
      <c r="S532" s="157">
        <v>0</v>
      </c>
      <c r="T532" s="158">
        <f t="shared" si="23"/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59" t="s">
        <v>158</v>
      </c>
      <c r="AT532" s="159" t="s">
        <v>153</v>
      </c>
      <c r="AU532" s="159" t="s">
        <v>89</v>
      </c>
      <c r="AY532" s="16" t="s">
        <v>151</v>
      </c>
      <c r="BE532" s="160">
        <f t="shared" si="24"/>
        <v>0</v>
      </c>
      <c r="BF532" s="160">
        <f t="shared" si="25"/>
        <v>0</v>
      </c>
      <c r="BG532" s="160">
        <f t="shared" si="26"/>
        <v>0</v>
      </c>
      <c r="BH532" s="160">
        <f t="shared" si="27"/>
        <v>0</v>
      </c>
      <c r="BI532" s="160">
        <f t="shared" si="28"/>
        <v>0</v>
      </c>
      <c r="BJ532" s="16" t="s">
        <v>89</v>
      </c>
      <c r="BK532" s="160">
        <f t="shared" si="29"/>
        <v>0</v>
      </c>
      <c r="BL532" s="16" t="s">
        <v>158</v>
      </c>
      <c r="BM532" s="159" t="s">
        <v>1166</v>
      </c>
    </row>
    <row r="533" spans="1:65" s="2" customFormat="1" ht="16.5" customHeight="1" x14ac:dyDescent="0.2">
      <c r="A533" s="31"/>
      <c r="B533" s="147"/>
      <c r="C533" s="148" t="s">
        <v>1167</v>
      </c>
      <c r="D533" s="148" t="s">
        <v>153</v>
      </c>
      <c r="E533" s="149" t="s">
        <v>1168</v>
      </c>
      <c r="F533" s="150" t="s">
        <v>1169</v>
      </c>
      <c r="G533" s="151" t="s">
        <v>246</v>
      </c>
      <c r="H533" s="152">
        <v>2</v>
      </c>
      <c r="I533" s="153"/>
      <c r="J533" s="154">
        <f t="shared" si="20"/>
        <v>0</v>
      </c>
      <c r="K533" s="150" t="s">
        <v>1</v>
      </c>
      <c r="L533" s="32"/>
      <c r="M533" s="155" t="s">
        <v>1</v>
      </c>
      <c r="N533" s="156" t="s">
        <v>44</v>
      </c>
      <c r="O533" s="57"/>
      <c r="P533" s="157">
        <f t="shared" si="21"/>
        <v>0</v>
      </c>
      <c r="Q533" s="157">
        <v>0</v>
      </c>
      <c r="R533" s="157">
        <f t="shared" si="22"/>
        <v>0</v>
      </c>
      <c r="S533" s="157">
        <v>0</v>
      </c>
      <c r="T533" s="158">
        <f t="shared" si="23"/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59" t="s">
        <v>158</v>
      </c>
      <c r="AT533" s="159" t="s">
        <v>153</v>
      </c>
      <c r="AU533" s="159" t="s">
        <v>89</v>
      </c>
      <c r="AY533" s="16" t="s">
        <v>151</v>
      </c>
      <c r="BE533" s="160">
        <f t="shared" si="24"/>
        <v>0</v>
      </c>
      <c r="BF533" s="160">
        <f t="shared" si="25"/>
        <v>0</v>
      </c>
      <c r="BG533" s="160">
        <f t="shared" si="26"/>
        <v>0</v>
      </c>
      <c r="BH533" s="160">
        <f t="shared" si="27"/>
        <v>0</v>
      </c>
      <c r="BI533" s="160">
        <f t="shared" si="28"/>
        <v>0</v>
      </c>
      <c r="BJ533" s="16" t="s">
        <v>89</v>
      </c>
      <c r="BK533" s="160">
        <f t="shared" si="29"/>
        <v>0</v>
      </c>
      <c r="BL533" s="16" t="s">
        <v>158</v>
      </c>
      <c r="BM533" s="159" t="s">
        <v>1170</v>
      </c>
    </row>
    <row r="534" spans="1:65" s="2" customFormat="1" ht="16.5" customHeight="1" x14ac:dyDescent="0.2">
      <c r="A534" s="31"/>
      <c r="B534" s="147"/>
      <c r="C534" s="148" t="s">
        <v>1171</v>
      </c>
      <c r="D534" s="148" t="s">
        <v>153</v>
      </c>
      <c r="E534" s="149" t="s">
        <v>1172</v>
      </c>
      <c r="F534" s="150" t="s">
        <v>1173</v>
      </c>
      <c r="G534" s="151" t="s">
        <v>246</v>
      </c>
      <c r="H534" s="152">
        <v>11</v>
      </c>
      <c r="I534" s="153"/>
      <c r="J534" s="154">
        <f t="shared" si="20"/>
        <v>0</v>
      </c>
      <c r="K534" s="150" t="s">
        <v>1</v>
      </c>
      <c r="L534" s="32"/>
      <c r="M534" s="155" t="s">
        <v>1</v>
      </c>
      <c r="N534" s="156" t="s">
        <v>44</v>
      </c>
      <c r="O534" s="57"/>
      <c r="P534" s="157">
        <f t="shared" si="21"/>
        <v>0</v>
      </c>
      <c r="Q534" s="157">
        <v>0</v>
      </c>
      <c r="R534" s="157">
        <f t="shared" si="22"/>
        <v>0</v>
      </c>
      <c r="S534" s="157">
        <v>0</v>
      </c>
      <c r="T534" s="158">
        <f t="shared" si="23"/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59" t="s">
        <v>158</v>
      </c>
      <c r="AT534" s="159" t="s">
        <v>153</v>
      </c>
      <c r="AU534" s="159" t="s">
        <v>89</v>
      </c>
      <c r="AY534" s="16" t="s">
        <v>151</v>
      </c>
      <c r="BE534" s="160">
        <f t="shared" si="24"/>
        <v>0</v>
      </c>
      <c r="BF534" s="160">
        <f t="shared" si="25"/>
        <v>0</v>
      </c>
      <c r="BG534" s="160">
        <f t="shared" si="26"/>
        <v>0</v>
      </c>
      <c r="BH534" s="160">
        <f t="shared" si="27"/>
        <v>0</v>
      </c>
      <c r="BI534" s="160">
        <f t="shared" si="28"/>
        <v>0</v>
      </c>
      <c r="BJ534" s="16" t="s">
        <v>89</v>
      </c>
      <c r="BK534" s="160">
        <f t="shared" si="29"/>
        <v>0</v>
      </c>
      <c r="BL534" s="16" t="s">
        <v>158</v>
      </c>
      <c r="BM534" s="159" t="s">
        <v>1174</v>
      </c>
    </row>
    <row r="535" spans="1:65" s="2" customFormat="1" ht="16.5" customHeight="1" x14ac:dyDescent="0.2">
      <c r="A535" s="31"/>
      <c r="B535" s="147"/>
      <c r="C535" s="148" t="s">
        <v>1175</v>
      </c>
      <c r="D535" s="148" t="s">
        <v>153</v>
      </c>
      <c r="E535" s="149" t="s">
        <v>1176</v>
      </c>
      <c r="F535" s="150" t="s">
        <v>1177</v>
      </c>
      <c r="G535" s="151" t="s">
        <v>246</v>
      </c>
      <c r="H535" s="152">
        <v>2</v>
      </c>
      <c r="I535" s="153"/>
      <c r="J535" s="154">
        <f t="shared" si="20"/>
        <v>0</v>
      </c>
      <c r="K535" s="150" t="s">
        <v>1</v>
      </c>
      <c r="L535" s="32"/>
      <c r="M535" s="155" t="s">
        <v>1</v>
      </c>
      <c r="N535" s="156" t="s">
        <v>44</v>
      </c>
      <c r="O535" s="57"/>
      <c r="P535" s="157">
        <f t="shared" si="21"/>
        <v>0</v>
      </c>
      <c r="Q535" s="157">
        <v>0</v>
      </c>
      <c r="R535" s="157">
        <f t="shared" si="22"/>
        <v>0</v>
      </c>
      <c r="S535" s="157">
        <v>0</v>
      </c>
      <c r="T535" s="158">
        <f t="shared" si="23"/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59" t="s">
        <v>158</v>
      </c>
      <c r="AT535" s="159" t="s">
        <v>153</v>
      </c>
      <c r="AU535" s="159" t="s">
        <v>89</v>
      </c>
      <c r="AY535" s="16" t="s">
        <v>151</v>
      </c>
      <c r="BE535" s="160">
        <f t="shared" si="24"/>
        <v>0</v>
      </c>
      <c r="BF535" s="160">
        <f t="shared" si="25"/>
        <v>0</v>
      </c>
      <c r="BG535" s="160">
        <f t="shared" si="26"/>
        <v>0</v>
      </c>
      <c r="BH535" s="160">
        <f t="shared" si="27"/>
        <v>0</v>
      </c>
      <c r="BI535" s="160">
        <f t="shared" si="28"/>
        <v>0</v>
      </c>
      <c r="BJ535" s="16" t="s">
        <v>89</v>
      </c>
      <c r="BK535" s="160">
        <f t="shared" si="29"/>
        <v>0</v>
      </c>
      <c r="BL535" s="16" t="s">
        <v>158</v>
      </c>
      <c r="BM535" s="159" t="s">
        <v>1178</v>
      </c>
    </row>
    <row r="536" spans="1:65" s="2" customFormat="1" ht="16.5" customHeight="1" x14ac:dyDescent="0.2">
      <c r="A536" s="31"/>
      <c r="B536" s="147"/>
      <c r="C536" s="148" t="s">
        <v>1179</v>
      </c>
      <c r="D536" s="148" t="s">
        <v>153</v>
      </c>
      <c r="E536" s="149" t="s">
        <v>1180</v>
      </c>
      <c r="F536" s="150" t="s">
        <v>1181</v>
      </c>
      <c r="G536" s="151" t="s">
        <v>246</v>
      </c>
      <c r="H536" s="152">
        <v>2</v>
      </c>
      <c r="I536" s="153"/>
      <c r="J536" s="154">
        <f t="shared" si="20"/>
        <v>0</v>
      </c>
      <c r="K536" s="150" t="s">
        <v>1</v>
      </c>
      <c r="L536" s="32"/>
      <c r="M536" s="155" t="s">
        <v>1</v>
      </c>
      <c r="N536" s="156" t="s">
        <v>44</v>
      </c>
      <c r="O536" s="57"/>
      <c r="P536" s="157">
        <f t="shared" si="21"/>
        <v>0</v>
      </c>
      <c r="Q536" s="157">
        <v>0</v>
      </c>
      <c r="R536" s="157">
        <f t="shared" si="22"/>
        <v>0</v>
      </c>
      <c r="S536" s="157">
        <v>0</v>
      </c>
      <c r="T536" s="158">
        <f t="shared" si="23"/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59" t="s">
        <v>158</v>
      </c>
      <c r="AT536" s="159" t="s">
        <v>153</v>
      </c>
      <c r="AU536" s="159" t="s">
        <v>89</v>
      </c>
      <c r="AY536" s="16" t="s">
        <v>151</v>
      </c>
      <c r="BE536" s="160">
        <f t="shared" si="24"/>
        <v>0</v>
      </c>
      <c r="BF536" s="160">
        <f t="shared" si="25"/>
        <v>0</v>
      </c>
      <c r="BG536" s="160">
        <f t="shared" si="26"/>
        <v>0</v>
      </c>
      <c r="BH536" s="160">
        <f t="shared" si="27"/>
        <v>0</v>
      </c>
      <c r="BI536" s="160">
        <f t="shared" si="28"/>
        <v>0</v>
      </c>
      <c r="BJ536" s="16" t="s">
        <v>89</v>
      </c>
      <c r="BK536" s="160">
        <f t="shared" si="29"/>
        <v>0</v>
      </c>
      <c r="BL536" s="16" t="s">
        <v>158</v>
      </c>
      <c r="BM536" s="159" t="s">
        <v>1182</v>
      </c>
    </row>
    <row r="537" spans="1:65" s="2" customFormat="1" ht="16.5" customHeight="1" x14ac:dyDescent="0.2">
      <c r="A537" s="31"/>
      <c r="B537" s="147"/>
      <c r="C537" s="148" t="s">
        <v>1183</v>
      </c>
      <c r="D537" s="148" t="s">
        <v>153</v>
      </c>
      <c r="E537" s="149" t="s">
        <v>1184</v>
      </c>
      <c r="F537" s="150" t="s">
        <v>1185</v>
      </c>
      <c r="G537" s="151" t="s">
        <v>246</v>
      </c>
      <c r="H537" s="152">
        <v>1</v>
      </c>
      <c r="I537" s="153"/>
      <c r="J537" s="154">
        <f t="shared" si="20"/>
        <v>0</v>
      </c>
      <c r="K537" s="150" t="s">
        <v>1</v>
      </c>
      <c r="L537" s="32"/>
      <c r="M537" s="155" t="s">
        <v>1</v>
      </c>
      <c r="N537" s="156" t="s">
        <v>44</v>
      </c>
      <c r="O537" s="57"/>
      <c r="P537" s="157">
        <f t="shared" si="21"/>
        <v>0</v>
      </c>
      <c r="Q537" s="157">
        <v>0</v>
      </c>
      <c r="R537" s="157">
        <f t="shared" si="22"/>
        <v>0</v>
      </c>
      <c r="S537" s="157">
        <v>0</v>
      </c>
      <c r="T537" s="158">
        <f t="shared" si="23"/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159" t="s">
        <v>158</v>
      </c>
      <c r="AT537" s="159" t="s">
        <v>153</v>
      </c>
      <c r="AU537" s="159" t="s">
        <v>89</v>
      </c>
      <c r="AY537" s="16" t="s">
        <v>151</v>
      </c>
      <c r="BE537" s="160">
        <f t="shared" si="24"/>
        <v>0</v>
      </c>
      <c r="BF537" s="160">
        <f t="shared" si="25"/>
        <v>0</v>
      </c>
      <c r="BG537" s="160">
        <f t="shared" si="26"/>
        <v>0</v>
      </c>
      <c r="BH537" s="160">
        <f t="shared" si="27"/>
        <v>0</v>
      </c>
      <c r="BI537" s="160">
        <f t="shared" si="28"/>
        <v>0</v>
      </c>
      <c r="BJ537" s="16" t="s">
        <v>89</v>
      </c>
      <c r="BK537" s="160">
        <f t="shared" si="29"/>
        <v>0</v>
      </c>
      <c r="BL537" s="16" t="s">
        <v>158</v>
      </c>
      <c r="BM537" s="159" t="s">
        <v>1186</v>
      </c>
    </row>
    <row r="538" spans="1:65" s="2" customFormat="1" ht="16.5" customHeight="1" x14ac:dyDescent="0.2">
      <c r="A538" s="31"/>
      <c r="B538" s="147"/>
      <c r="C538" s="148" t="s">
        <v>1187</v>
      </c>
      <c r="D538" s="148" t="s">
        <v>153</v>
      </c>
      <c r="E538" s="149" t="s">
        <v>1188</v>
      </c>
      <c r="F538" s="150" t="s">
        <v>1189</v>
      </c>
      <c r="G538" s="151" t="s">
        <v>246</v>
      </c>
      <c r="H538" s="152">
        <v>1</v>
      </c>
      <c r="I538" s="153"/>
      <c r="J538" s="154">
        <f t="shared" si="20"/>
        <v>0</v>
      </c>
      <c r="K538" s="150" t="s">
        <v>1</v>
      </c>
      <c r="L538" s="32"/>
      <c r="M538" s="155" t="s">
        <v>1</v>
      </c>
      <c r="N538" s="156" t="s">
        <v>44</v>
      </c>
      <c r="O538" s="57"/>
      <c r="P538" s="157">
        <f t="shared" si="21"/>
        <v>0</v>
      </c>
      <c r="Q538" s="157">
        <v>0</v>
      </c>
      <c r="R538" s="157">
        <f t="shared" si="22"/>
        <v>0</v>
      </c>
      <c r="S538" s="157">
        <v>0</v>
      </c>
      <c r="T538" s="158">
        <f t="shared" si="23"/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59" t="s">
        <v>158</v>
      </c>
      <c r="AT538" s="159" t="s">
        <v>153</v>
      </c>
      <c r="AU538" s="159" t="s">
        <v>89</v>
      </c>
      <c r="AY538" s="16" t="s">
        <v>151</v>
      </c>
      <c r="BE538" s="160">
        <f t="shared" si="24"/>
        <v>0</v>
      </c>
      <c r="BF538" s="160">
        <f t="shared" si="25"/>
        <v>0</v>
      </c>
      <c r="BG538" s="160">
        <f t="shared" si="26"/>
        <v>0</v>
      </c>
      <c r="BH538" s="160">
        <f t="shared" si="27"/>
        <v>0</v>
      </c>
      <c r="BI538" s="160">
        <f t="shared" si="28"/>
        <v>0</v>
      </c>
      <c r="BJ538" s="16" t="s">
        <v>89</v>
      </c>
      <c r="BK538" s="160">
        <f t="shared" si="29"/>
        <v>0</v>
      </c>
      <c r="BL538" s="16" t="s">
        <v>158</v>
      </c>
      <c r="BM538" s="159" t="s">
        <v>1190</v>
      </c>
    </row>
    <row r="539" spans="1:65" s="2" customFormat="1" ht="16.5" customHeight="1" x14ac:dyDescent="0.2">
      <c r="A539" s="31"/>
      <c r="B539" s="147"/>
      <c r="C539" s="148" t="s">
        <v>1191</v>
      </c>
      <c r="D539" s="148" t="s">
        <v>153</v>
      </c>
      <c r="E539" s="149" t="s">
        <v>1192</v>
      </c>
      <c r="F539" s="150" t="s">
        <v>1193</v>
      </c>
      <c r="G539" s="151" t="s">
        <v>246</v>
      </c>
      <c r="H539" s="152">
        <v>7</v>
      </c>
      <c r="I539" s="153"/>
      <c r="J539" s="154">
        <f t="shared" si="20"/>
        <v>0</v>
      </c>
      <c r="K539" s="150" t="s">
        <v>1</v>
      </c>
      <c r="L539" s="32"/>
      <c r="M539" s="155" t="s">
        <v>1</v>
      </c>
      <c r="N539" s="156" t="s">
        <v>44</v>
      </c>
      <c r="O539" s="57"/>
      <c r="P539" s="157">
        <f t="shared" si="21"/>
        <v>0</v>
      </c>
      <c r="Q539" s="157">
        <v>0</v>
      </c>
      <c r="R539" s="157">
        <f t="shared" si="22"/>
        <v>0</v>
      </c>
      <c r="S539" s="157">
        <v>0</v>
      </c>
      <c r="T539" s="158">
        <f t="shared" si="23"/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59" t="s">
        <v>158</v>
      </c>
      <c r="AT539" s="159" t="s">
        <v>153</v>
      </c>
      <c r="AU539" s="159" t="s">
        <v>89</v>
      </c>
      <c r="AY539" s="16" t="s">
        <v>151</v>
      </c>
      <c r="BE539" s="160">
        <f t="shared" si="24"/>
        <v>0</v>
      </c>
      <c r="BF539" s="160">
        <f t="shared" si="25"/>
        <v>0</v>
      </c>
      <c r="BG539" s="160">
        <f t="shared" si="26"/>
        <v>0</v>
      </c>
      <c r="BH539" s="160">
        <f t="shared" si="27"/>
        <v>0</v>
      </c>
      <c r="BI539" s="160">
        <f t="shared" si="28"/>
        <v>0</v>
      </c>
      <c r="BJ539" s="16" t="s">
        <v>89</v>
      </c>
      <c r="BK539" s="160">
        <f t="shared" si="29"/>
        <v>0</v>
      </c>
      <c r="BL539" s="16" t="s">
        <v>158</v>
      </c>
      <c r="BM539" s="159" t="s">
        <v>1194</v>
      </c>
    </row>
    <row r="540" spans="1:65" s="2" customFormat="1" ht="16.5" customHeight="1" x14ac:dyDescent="0.2">
      <c r="A540" s="31"/>
      <c r="B540" s="147"/>
      <c r="C540" s="148" t="s">
        <v>1195</v>
      </c>
      <c r="D540" s="148" t="s">
        <v>153</v>
      </c>
      <c r="E540" s="149" t="s">
        <v>1196</v>
      </c>
      <c r="F540" s="150" t="s">
        <v>1197</v>
      </c>
      <c r="G540" s="151" t="s">
        <v>246</v>
      </c>
      <c r="H540" s="152">
        <v>2</v>
      </c>
      <c r="I540" s="153"/>
      <c r="J540" s="154">
        <f t="shared" si="20"/>
        <v>0</v>
      </c>
      <c r="K540" s="150" t="s">
        <v>1</v>
      </c>
      <c r="L540" s="32"/>
      <c r="M540" s="155" t="s">
        <v>1</v>
      </c>
      <c r="N540" s="156" t="s">
        <v>44</v>
      </c>
      <c r="O540" s="57"/>
      <c r="P540" s="157">
        <f t="shared" si="21"/>
        <v>0</v>
      </c>
      <c r="Q540" s="157">
        <v>0</v>
      </c>
      <c r="R540" s="157">
        <f t="shared" si="22"/>
        <v>0</v>
      </c>
      <c r="S540" s="157">
        <v>0</v>
      </c>
      <c r="T540" s="158">
        <f t="shared" si="23"/>
        <v>0</v>
      </c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R540" s="159" t="s">
        <v>158</v>
      </c>
      <c r="AT540" s="159" t="s">
        <v>153</v>
      </c>
      <c r="AU540" s="159" t="s">
        <v>89</v>
      </c>
      <c r="AY540" s="16" t="s">
        <v>151</v>
      </c>
      <c r="BE540" s="160">
        <f t="shared" si="24"/>
        <v>0</v>
      </c>
      <c r="BF540" s="160">
        <f t="shared" si="25"/>
        <v>0</v>
      </c>
      <c r="BG540" s="160">
        <f t="shared" si="26"/>
        <v>0</v>
      </c>
      <c r="BH540" s="160">
        <f t="shared" si="27"/>
        <v>0</v>
      </c>
      <c r="BI540" s="160">
        <f t="shared" si="28"/>
        <v>0</v>
      </c>
      <c r="BJ540" s="16" t="s">
        <v>89</v>
      </c>
      <c r="BK540" s="160">
        <f t="shared" si="29"/>
        <v>0</v>
      </c>
      <c r="BL540" s="16" t="s">
        <v>158</v>
      </c>
      <c r="BM540" s="159" t="s">
        <v>1198</v>
      </c>
    </row>
    <row r="541" spans="1:65" s="2" customFormat="1" ht="21.75" customHeight="1" x14ac:dyDescent="0.2">
      <c r="A541" s="31"/>
      <c r="B541" s="147"/>
      <c r="C541" s="148" t="s">
        <v>1199</v>
      </c>
      <c r="D541" s="148" t="s">
        <v>153</v>
      </c>
      <c r="E541" s="149" t="s">
        <v>1200</v>
      </c>
      <c r="F541" s="150" t="s">
        <v>1201</v>
      </c>
      <c r="G541" s="151" t="s">
        <v>306</v>
      </c>
      <c r="H541" s="152">
        <v>4</v>
      </c>
      <c r="I541" s="153"/>
      <c r="J541" s="154">
        <f t="shared" si="20"/>
        <v>0</v>
      </c>
      <c r="K541" s="150" t="s">
        <v>1</v>
      </c>
      <c r="L541" s="32"/>
      <c r="M541" s="155" t="s">
        <v>1</v>
      </c>
      <c r="N541" s="156" t="s">
        <v>44</v>
      </c>
      <c r="O541" s="57"/>
      <c r="P541" s="157">
        <f t="shared" si="21"/>
        <v>0</v>
      </c>
      <c r="Q541" s="157">
        <v>0</v>
      </c>
      <c r="R541" s="157">
        <f t="shared" si="22"/>
        <v>0</v>
      </c>
      <c r="S541" s="157">
        <v>0</v>
      </c>
      <c r="T541" s="158">
        <f t="shared" si="23"/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59" t="s">
        <v>158</v>
      </c>
      <c r="AT541" s="159" t="s">
        <v>153</v>
      </c>
      <c r="AU541" s="159" t="s">
        <v>89</v>
      </c>
      <c r="AY541" s="16" t="s">
        <v>151</v>
      </c>
      <c r="BE541" s="160">
        <f t="shared" si="24"/>
        <v>0</v>
      </c>
      <c r="BF541" s="160">
        <f t="shared" si="25"/>
        <v>0</v>
      </c>
      <c r="BG541" s="160">
        <f t="shared" si="26"/>
        <v>0</v>
      </c>
      <c r="BH541" s="160">
        <f t="shared" si="27"/>
        <v>0</v>
      </c>
      <c r="BI541" s="160">
        <f t="shared" si="28"/>
        <v>0</v>
      </c>
      <c r="BJ541" s="16" t="s">
        <v>89</v>
      </c>
      <c r="BK541" s="160">
        <f t="shared" si="29"/>
        <v>0</v>
      </c>
      <c r="BL541" s="16" t="s">
        <v>158</v>
      </c>
      <c r="BM541" s="159" t="s">
        <v>1202</v>
      </c>
    </row>
    <row r="542" spans="1:65" s="12" customFormat="1" ht="22.9" customHeight="1" x14ac:dyDescent="0.2">
      <c r="B542" s="134"/>
      <c r="D542" s="135" t="s">
        <v>77</v>
      </c>
      <c r="E542" s="145" t="s">
        <v>1203</v>
      </c>
      <c r="F542" s="145" t="s">
        <v>1204</v>
      </c>
      <c r="I542" s="137"/>
      <c r="J542" s="146">
        <f>BK542</f>
        <v>0</v>
      </c>
      <c r="L542" s="134"/>
      <c r="M542" s="139"/>
      <c r="N542" s="140"/>
      <c r="O542" s="140"/>
      <c r="P542" s="141">
        <f>SUM(P543:P549)</f>
        <v>0</v>
      </c>
      <c r="Q542" s="140"/>
      <c r="R542" s="141">
        <f>SUM(R543:R549)</f>
        <v>1.6299999999999999E-2</v>
      </c>
      <c r="S542" s="140"/>
      <c r="T542" s="142">
        <f>SUM(T543:T549)</f>
        <v>5.0999999999999995E-3</v>
      </c>
      <c r="AR542" s="135" t="s">
        <v>89</v>
      </c>
      <c r="AT542" s="143" t="s">
        <v>77</v>
      </c>
      <c r="AU542" s="143" t="s">
        <v>83</v>
      </c>
      <c r="AY542" s="135" t="s">
        <v>151</v>
      </c>
      <c r="BK542" s="144">
        <f>SUM(BK543:BK549)</f>
        <v>0</v>
      </c>
    </row>
    <row r="543" spans="1:65" s="2" customFormat="1" ht="24" x14ac:dyDescent="0.2">
      <c r="A543" s="31"/>
      <c r="B543" s="147"/>
      <c r="C543" s="148" t="s">
        <v>1205</v>
      </c>
      <c r="D543" s="148" t="s">
        <v>153</v>
      </c>
      <c r="E543" s="149" t="s">
        <v>1206</v>
      </c>
      <c r="F543" s="150" t="s">
        <v>1207</v>
      </c>
      <c r="G543" s="151" t="s">
        <v>485</v>
      </c>
      <c r="H543" s="152">
        <v>2</v>
      </c>
      <c r="I543" s="153"/>
      <c r="J543" s="154">
        <f t="shared" ref="J543:J549" si="30">ROUND(I543*H543,2)</f>
        <v>0</v>
      </c>
      <c r="K543" s="150" t="s">
        <v>157</v>
      </c>
      <c r="L543" s="32"/>
      <c r="M543" s="155" t="s">
        <v>1</v>
      </c>
      <c r="N543" s="156" t="s">
        <v>44</v>
      </c>
      <c r="O543" s="57"/>
      <c r="P543" s="157">
        <f t="shared" ref="P543:P549" si="31">O543*H543</f>
        <v>0</v>
      </c>
      <c r="Q543" s="157">
        <v>3.0000000000000001E-3</v>
      </c>
      <c r="R543" s="157">
        <f t="shared" ref="R543:R549" si="32">Q543*H543</f>
        <v>6.0000000000000001E-3</v>
      </c>
      <c r="S543" s="157">
        <v>0</v>
      </c>
      <c r="T543" s="158">
        <f t="shared" ref="T543:T549" si="33">S543*H543</f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159" t="s">
        <v>243</v>
      </c>
      <c r="AT543" s="159" t="s">
        <v>153</v>
      </c>
      <c r="AU543" s="159" t="s">
        <v>89</v>
      </c>
      <c r="AY543" s="16" t="s">
        <v>151</v>
      </c>
      <c r="BE543" s="160">
        <f t="shared" ref="BE543:BE549" si="34">IF(N543="základní",J543,0)</f>
        <v>0</v>
      </c>
      <c r="BF543" s="160">
        <f t="shared" ref="BF543:BF549" si="35">IF(N543="snížená",J543,0)</f>
        <v>0</v>
      </c>
      <c r="BG543" s="160">
        <f t="shared" ref="BG543:BG549" si="36">IF(N543="zákl. přenesená",J543,0)</f>
        <v>0</v>
      </c>
      <c r="BH543" s="160">
        <f t="shared" ref="BH543:BH549" si="37">IF(N543="sníž. přenesená",J543,0)</f>
        <v>0</v>
      </c>
      <c r="BI543" s="160">
        <f t="shared" ref="BI543:BI549" si="38">IF(N543="nulová",J543,0)</f>
        <v>0</v>
      </c>
      <c r="BJ543" s="16" t="s">
        <v>89</v>
      </c>
      <c r="BK543" s="160">
        <f t="shared" ref="BK543:BK549" si="39">ROUND(I543*H543,2)</f>
        <v>0</v>
      </c>
      <c r="BL543" s="16" t="s">
        <v>243</v>
      </c>
      <c r="BM543" s="159" t="s">
        <v>1208</v>
      </c>
    </row>
    <row r="544" spans="1:65" s="2" customFormat="1" ht="24" x14ac:dyDescent="0.2">
      <c r="A544" s="31"/>
      <c r="B544" s="147"/>
      <c r="C544" s="148" t="s">
        <v>1209</v>
      </c>
      <c r="D544" s="148" t="s">
        <v>153</v>
      </c>
      <c r="E544" s="149" t="s">
        <v>1210</v>
      </c>
      <c r="F544" s="150" t="s">
        <v>1211</v>
      </c>
      <c r="G544" s="151" t="s">
        <v>485</v>
      </c>
      <c r="H544" s="152">
        <v>4</v>
      </c>
      <c r="I544" s="153"/>
      <c r="J544" s="154">
        <f t="shared" si="30"/>
        <v>0</v>
      </c>
      <c r="K544" s="150" t="s">
        <v>157</v>
      </c>
      <c r="L544" s="32"/>
      <c r="M544" s="155" t="s">
        <v>1</v>
      </c>
      <c r="N544" s="156" t="s">
        <v>44</v>
      </c>
      <c r="O544" s="57"/>
      <c r="P544" s="157">
        <f t="shared" si="31"/>
        <v>0</v>
      </c>
      <c r="Q544" s="157">
        <v>1.2999999999999999E-3</v>
      </c>
      <c r="R544" s="157">
        <f t="shared" si="32"/>
        <v>5.1999999999999998E-3</v>
      </c>
      <c r="S544" s="157">
        <v>0</v>
      </c>
      <c r="T544" s="158">
        <f t="shared" si="33"/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59" t="s">
        <v>243</v>
      </c>
      <c r="AT544" s="159" t="s">
        <v>153</v>
      </c>
      <c r="AU544" s="159" t="s">
        <v>89</v>
      </c>
      <c r="AY544" s="16" t="s">
        <v>151</v>
      </c>
      <c r="BE544" s="160">
        <f t="shared" si="34"/>
        <v>0</v>
      </c>
      <c r="BF544" s="160">
        <f t="shared" si="35"/>
        <v>0</v>
      </c>
      <c r="BG544" s="160">
        <f t="shared" si="36"/>
        <v>0</v>
      </c>
      <c r="BH544" s="160">
        <f t="shared" si="37"/>
        <v>0</v>
      </c>
      <c r="BI544" s="160">
        <f t="shared" si="38"/>
        <v>0</v>
      </c>
      <c r="BJ544" s="16" t="s">
        <v>89</v>
      </c>
      <c r="BK544" s="160">
        <f t="shared" si="39"/>
        <v>0</v>
      </c>
      <c r="BL544" s="16" t="s">
        <v>243</v>
      </c>
      <c r="BM544" s="159" t="s">
        <v>1212</v>
      </c>
    </row>
    <row r="545" spans="1:65" s="2" customFormat="1" ht="24" x14ac:dyDescent="0.2">
      <c r="A545" s="31"/>
      <c r="B545" s="147"/>
      <c r="C545" s="148" t="s">
        <v>1213</v>
      </c>
      <c r="D545" s="148" t="s">
        <v>153</v>
      </c>
      <c r="E545" s="149" t="s">
        <v>1214</v>
      </c>
      <c r="F545" s="150" t="s">
        <v>1215</v>
      </c>
      <c r="G545" s="151" t="s">
        <v>485</v>
      </c>
      <c r="H545" s="152">
        <v>6</v>
      </c>
      <c r="I545" s="153"/>
      <c r="J545" s="154">
        <f t="shared" si="30"/>
        <v>0</v>
      </c>
      <c r="K545" s="150" t="s">
        <v>157</v>
      </c>
      <c r="L545" s="32"/>
      <c r="M545" s="155" t="s">
        <v>1</v>
      </c>
      <c r="N545" s="156" t="s">
        <v>44</v>
      </c>
      <c r="O545" s="57"/>
      <c r="P545" s="157">
        <f t="shared" si="31"/>
        <v>0</v>
      </c>
      <c r="Q545" s="157">
        <v>8.4999999999999995E-4</v>
      </c>
      <c r="R545" s="157">
        <f t="shared" si="32"/>
        <v>5.0999999999999995E-3</v>
      </c>
      <c r="S545" s="157">
        <v>0</v>
      </c>
      <c r="T545" s="158">
        <f t="shared" si="33"/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59" t="s">
        <v>243</v>
      </c>
      <c r="AT545" s="159" t="s">
        <v>153</v>
      </c>
      <c r="AU545" s="159" t="s">
        <v>89</v>
      </c>
      <c r="AY545" s="16" t="s">
        <v>151</v>
      </c>
      <c r="BE545" s="160">
        <f t="shared" si="34"/>
        <v>0</v>
      </c>
      <c r="BF545" s="160">
        <f t="shared" si="35"/>
        <v>0</v>
      </c>
      <c r="BG545" s="160">
        <f t="shared" si="36"/>
        <v>0</v>
      </c>
      <c r="BH545" s="160">
        <f t="shared" si="37"/>
        <v>0</v>
      </c>
      <c r="BI545" s="160">
        <f t="shared" si="38"/>
        <v>0</v>
      </c>
      <c r="BJ545" s="16" t="s">
        <v>89</v>
      </c>
      <c r="BK545" s="160">
        <f t="shared" si="39"/>
        <v>0</v>
      </c>
      <c r="BL545" s="16" t="s">
        <v>243</v>
      </c>
      <c r="BM545" s="159" t="s">
        <v>1216</v>
      </c>
    </row>
    <row r="546" spans="1:65" s="2" customFormat="1" ht="16.5" customHeight="1" x14ac:dyDescent="0.2">
      <c r="A546" s="31"/>
      <c r="B546" s="147"/>
      <c r="C546" s="148" t="s">
        <v>1217</v>
      </c>
      <c r="D546" s="148" t="s">
        <v>153</v>
      </c>
      <c r="E546" s="149" t="s">
        <v>1218</v>
      </c>
      <c r="F546" s="150" t="s">
        <v>1219</v>
      </c>
      <c r="G546" s="151" t="s">
        <v>485</v>
      </c>
      <c r="H546" s="152">
        <v>2</v>
      </c>
      <c r="I546" s="153"/>
      <c r="J546" s="154">
        <f t="shared" si="30"/>
        <v>0</v>
      </c>
      <c r="K546" s="150" t="s">
        <v>1</v>
      </c>
      <c r="L546" s="32"/>
      <c r="M546" s="155" t="s">
        <v>1</v>
      </c>
      <c r="N546" s="156" t="s">
        <v>44</v>
      </c>
      <c r="O546" s="57"/>
      <c r="P546" s="157">
        <f t="shared" si="31"/>
        <v>0</v>
      </c>
      <c r="Q546" s="157">
        <v>0</v>
      </c>
      <c r="R546" s="157">
        <f t="shared" si="32"/>
        <v>0</v>
      </c>
      <c r="S546" s="157">
        <v>0</v>
      </c>
      <c r="T546" s="158">
        <f t="shared" si="33"/>
        <v>0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159" t="s">
        <v>243</v>
      </c>
      <c r="AT546" s="159" t="s">
        <v>153</v>
      </c>
      <c r="AU546" s="159" t="s">
        <v>89</v>
      </c>
      <c r="AY546" s="16" t="s">
        <v>151</v>
      </c>
      <c r="BE546" s="160">
        <f t="shared" si="34"/>
        <v>0</v>
      </c>
      <c r="BF546" s="160">
        <f t="shared" si="35"/>
        <v>0</v>
      </c>
      <c r="BG546" s="160">
        <f t="shared" si="36"/>
        <v>0</v>
      </c>
      <c r="BH546" s="160">
        <f t="shared" si="37"/>
        <v>0</v>
      </c>
      <c r="BI546" s="160">
        <f t="shared" si="38"/>
        <v>0</v>
      </c>
      <c r="BJ546" s="16" t="s">
        <v>89</v>
      </c>
      <c r="BK546" s="160">
        <f t="shared" si="39"/>
        <v>0</v>
      </c>
      <c r="BL546" s="16" t="s">
        <v>243</v>
      </c>
      <c r="BM546" s="159" t="s">
        <v>1220</v>
      </c>
    </row>
    <row r="547" spans="1:65" s="2" customFormat="1" ht="24" x14ac:dyDescent="0.2">
      <c r="A547" s="31"/>
      <c r="B547" s="147"/>
      <c r="C547" s="148" t="s">
        <v>1221</v>
      </c>
      <c r="D547" s="148" t="s">
        <v>153</v>
      </c>
      <c r="E547" s="149" t="s">
        <v>1222</v>
      </c>
      <c r="F547" s="150" t="s">
        <v>1223</v>
      </c>
      <c r="G547" s="151" t="s">
        <v>485</v>
      </c>
      <c r="H547" s="152">
        <v>2</v>
      </c>
      <c r="I547" s="153"/>
      <c r="J547" s="154">
        <f t="shared" si="30"/>
        <v>0</v>
      </c>
      <c r="K547" s="150" t="s">
        <v>1</v>
      </c>
      <c r="L547" s="32"/>
      <c r="M547" s="155" t="s">
        <v>1</v>
      </c>
      <c r="N547" s="156" t="s">
        <v>44</v>
      </c>
      <c r="O547" s="57"/>
      <c r="P547" s="157">
        <f t="shared" si="31"/>
        <v>0</v>
      </c>
      <c r="Q547" s="157">
        <v>0</v>
      </c>
      <c r="R547" s="157">
        <f t="shared" si="32"/>
        <v>0</v>
      </c>
      <c r="S547" s="157">
        <v>0</v>
      </c>
      <c r="T547" s="158">
        <f t="shared" si="33"/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59" t="s">
        <v>243</v>
      </c>
      <c r="AT547" s="159" t="s">
        <v>153</v>
      </c>
      <c r="AU547" s="159" t="s">
        <v>89</v>
      </c>
      <c r="AY547" s="16" t="s">
        <v>151</v>
      </c>
      <c r="BE547" s="160">
        <f t="shared" si="34"/>
        <v>0</v>
      </c>
      <c r="BF547" s="160">
        <f t="shared" si="35"/>
        <v>0</v>
      </c>
      <c r="BG547" s="160">
        <f t="shared" si="36"/>
        <v>0</v>
      </c>
      <c r="BH547" s="160">
        <f t="shared" si="37"/>
        <v>0</v>
      </c>
      <c r="BI547" s="160">
        <f t="shared" si="38"/>
        <v>0</v>
      </c>
      <c r="BJ547" s="16" t="s">
        <v>89</v>
      </c>
      <c r="BK547" s="160">
        <f t="shared" si="39"/>
        <v>0</v>
      </c>
      <c r="BL547" s="16" t="s">
        <v>243</v>
      </c>
      <c r="BM547" s="159" t="s">
        <v>1224</v>
      </c>
    </row>
    <row r="548" spans="1:65" s="2" customFormat="1" ht="16.5" customHeight="1" x14ac:dyDescent="0.2">
      <c r="A548" s="31"/>
      <c r="B548" s="147"/>
      <c r="C548" s="148" t="s">
        <v>1225</v>
      </c>
      <c r="D548" s="148" t="s">
        <v>153</v>
      </c>
      <c r="E548" s="149" t="s">
        <v>1226</v>
      </c>
      <c r="F548" s="150" t="s">
        <v>1227</v>
      </c>
      <c r="G548" s="151" t="s">
        <v>246</v>
      </c>
      <c r="H548" s="152">
        <v>6</v>
      </c>
      <c r="I548" s="153"/>
      <c r="J548" s="154">
        <f t="shared" si="30"/>
        <v>0</v>
      </c>
      <c r="K548" s="150" t="s">
        <v>157</v>
      </c>
      <c r="L548" s="32"/>
      <c r="M548" s="155" t="s">
        <v>1</v>
      </c>
      <c r="N548" s="156" t="s">
        <v>44</v>
      </c>
      <c r="O548" s="57"/>
      <c r="P548" s="157">
        <f t="shared" si="31"/>
        <v>0</v>
      </c>
      <c r="Q548" s="157">
        <v>0</v>
      </c>
      <c r="R548" s="157">
        <f t="shared" si="32"/>
        <v>0</v>
      </c>
      <c r="S548" s="157">
        <v>8.4999999999999995E-4</v>
      </c>
      <c r="T548" s="158">
        <f t="shared" si="33"/>
        <v>5.0999999999999995E-3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59" t="s">
        <v>243</v>
      </c>
      <c r="AT548" s="159" t="s">
        <v>153</v>
      </c>
      <c r="AU548" s="159" t="s">
        <v>89</v>
      </c>
      <c r="AY548" s="16" t="s">
        <v>151</v>
      </c>
      <c r="BE548" s="160">
        <f t="shared" si="34"/>
        <v>0</v>
      </c>
      <c r="BF548" s="160">
        <f t="shared" si="35"/>
        <v>0</v>
      </c>
      <c r="BG548" s="160">
        <f t="shared" si="36"/>
        <v>0</v>
      </c>
      <c r="BH548" s="160">
        <f t="shared" si="37"/>
        <v>0</v>
      </c>
      <c r="BI548" s="160">
        <f t="shared" si="38"/>
        <v>0</v>
      </c>
      <c r="BJ548" s="16" t="s">
        <v>89</v>
      </c>
      <c r="BK548" s="160">
        <f t="shared" si="39"/>
        <v>0</v>
      </c>
      <c r="BL548" s="16" t="s">
        <v>243</v>
      </c>
      <c r="BM548" s="159" t="s">
        <v>1228</v>
      </c>
    </row>
    <row r="549" spans="1:65" s="2" customFormat="1" ht="24" x14ac:dyDescent="0.2">
      <c r="A549" s="31"/>
      <c r="B549" s="147"/>
      <c r="C549" s="148" t="s">
        <v>1229</v>
      </c>
      <c r="D549" s="148" t="s">
        <v>153</v>
      </c>
      <c r="E549" s="149" t="s">
        <v>1230</v>
      </c>
      <c r="F549" s="150" t="s">
        <v>1231</v>
      </c>
      <c r="G549" s="151" t="s">
        <v>180</v>
      </c>
      <c r="H549" s="152">
        <v>1.6E-2</v>
      </c>
      <c r="I549" s="153"/>
      <c r="J549" s="154">
        <f t="shared" si="30"/>
        <v>0</v>
      </c>
      <c r="K549" s="150" t="s">
        <v>157</v>
      </c>
      <c r="L549" s="32"/>
      <c r="M549" s="155" t="s">
        <v>1</v>
      </c>
      <c r="N549" s="156" t="s">
        <v>44</v>
      </c>
      <c r="O549" s="57"/>
      <c r="P549" s="157">
        <f t="shared" si="31"/>
        <v>0</v>
      </c>
      <c r="Q549" s="157">
        <v>0</v>
      </c>
      <c r="R549" s="157">
        <f t="shared" si="32"/>
        <v>0</v>
      </c>
      <c r="S549" s="157">
        <v>0</v>
      </c>
      <c r="T549" s="158">
        <f t="shared" si="33"/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59" t="s">
        <v>243</v>
      </c>
      <c r="AT549" s="159" t="s">
        <v>153</v>
      </c>
      <c r="AU549" s="159" t="s">
        <v>89</v>
      </c>
      <c r="AY549" s="16" t="s">
        <v>151</v>
      </c>
      <c r="BE549" s="160">
        <f t="shared" si="34"/>
        <v>0</v>
      </c>
      <c r="BF549" s="160">
        <f t="shared" si="35"/>
        <v>0</v>
      </c>
      <c r="BG549" s="160">
        <f t="shared" si="36"/>
        <v>0</v>
      </c>
      <c r="BH549" s="160">
        <f t="shared" si="37"/>
        <v>0</v>
      </c>
      <c r="BI549" s="160">
        <f t="shared" si="38"/>
        <v>0</v>
      </c>
      <c r="BJ549" s="16" t="s">
        <v>89</v>
      </c>
      <c r="BK549" s="160">
        <f t="shared" si="39"/>
        <v>0</v>
      </c>
      <c r="BL549" s="16" t="s">
        <v>243</v>
      </c>
      <c r="BM549" s="159" t="s">
        <v>1232</v>
      </c>
    </row>
    <row r="550" spans="1:65" s="12" customFormat="1" ht="22.9" customHeight="1" x14ac:dyDescent="0.2">
      <c r="B550" s="134"/>
      <c r="D550" s="135" t="s">
        <v>77</v>
      </c>
      <c r="E550" s="145" t="s">
        <v>1233</v>
      </c>
      <c r="F550" s="145" t="s">
        <v>1234</v>
      </c>
      <c r="I550" s="137"/>
      <c r="J550" s="146">
        <f>BK550</f>
        <v>0</v>
      </c>
      <c r="L550" s="134"/>
      <c r="M550" s="139"/>
      <c r="N550" s="140"/>
      <c r="O550" s="140"/>
      <c r="P550" s="141">
        <f>SUM(P551:P554)</f>
        <v>0</v>
      </c>
      <c r="Q550" s="140"/>
      <c r="R550" s="141">
        <f>SUM(R551:R554)</f>
        <v>0</v>
      </c>
      <c r="S550" s="140"/>
      <c r="T550" s="142">
        <f>SUM(T551:T554)</f>
        <v>0</v>
      </c>
      <c r="AR550" s="135" t="s">
        <v>89</v>
      </c>
      <c r="AT550" s="143" t="s">
        <v>77</v>
      </c>
      <c r="AU550" s="143" t="s">
        <v>83</v>
      </c>
      <c r="AY550" s="135" t="s">
        <v>151</v>
      </c>
      <c r="BK550" s="144">
        <f>SUM(BK551:BK554)</f>
        <v>0</v>
      </c>
    </row>
    <row r="551" spans="1:65" s="2" customFormat="1" ht="16.5" customHeight="1" x14ac:dyDescent="0.2">
      <c r="A551" s="31"/>
      <c r="B551" s="147"/>
      <c r="C551" s="148" t="s">
        <v>1235</v>
      </c>
      <c r="D551" s="148" t="s">
        <v>153</v>
      </c>
      <c r="E551" s="149" t="s">
        <v>1236</v>
      </c>
      <c r="F551" s="150" t="s">
        <v>1237</v>
      </c>
      <c r="G551" s="151" t="s">
        <v>485</v>
      </c>
      <c r="H551" s="152">
        <v>1</v>
      </c>
      <c r="I551" s="153"/>
      <c r="J551" s="154">
        <f>ROUND(I551*H551,2)</f>
        <v>0</v>
      </c>
      <c r="K551" s="150" t="s">
        <v>1</v>
      </c>
      <c r="L551" s="32"/>
      <c r="M551" s="155" t="s">
        <v>1</v>
      </c>
      <c r="N551" s="156" t="s">
        <v>44</v>
      </c>
      <c r="O551" s="57"/>
      <c r="P551" s="157">
        <f>O551*H551</f>
        <v>0</v>
      </c>
      <c r="Q551" s="157">
        <v>0</v>
      </c>
      <c r="R551" s="157">
        <f>Q551*H551</f>
        <v>0</v>
      </c>
      <c r="S551" s="157">
        <v>0</v>
      </c>
      <c r="T551" s="158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59" t="s">
        <v>243</v>
      </c>
      <c r="AT551" s="159" t="s">
        <v>153</v>
      </c>
      <c r="AU551" s="159" t="s">
        <v>89</v>
      </c>
      <c r="AY551" s="16" t="s">
        <v>151</v>
      </c>
      <c r="BE551" s="160">
        <f>IF(N551="základní",J551,0)</f>
        <v>0</v>
      </c>
      <c r="BF551" s="160">
        <f>IF(N551="snížená",J551,0)</f>
        <v>0</v>
      </c>
      <c r="BG551" s="160">
        <f>IF(N551="zákl. přenesená",J551,0)</f>
        <v>0</v>
      </c>
      <c r="BH551" s="160">
        <f>IF(N551="sníž. přenesená",J551,0)</f>
        <v>0</v>
      </c>
      <c r="BI551" s="160">
        <f>IF(N551="nulová",J551,0)</f>
        <v>0</v>
      </c>
      <c r="BJ551" s="16" t="s">
        <v>89</v>
      </c>
      <c r="BK551" s="160">
        <f>ROUND(I551*H551,2)</f>
        <v>0</v>
      </c>
      <c r="BL551" s="16" t="s">
        <v>243</v>
      </c>
      <c r="BM551" s="159" t="s">
        <v>1238</v>
      </c>
    </row>
    <row r="552" spans="1:65" s="2" customFormat="1" ht="16.5" customHeight="1" x14ac:dyDescent="0.2">
      <c r="A552" s="31"/>
      <c r="B552" s="147"/>
      <c r="C552" s="148" t="s">
        <v>1239</v>
      </c>
      <c r="D552" s="148" t="s">
        <v>153</v>
      </c>
      <c r="E552" s="149" t="s">
        <v>1240</v>
      </c>
      <c r="F552" s="150" t="s">
        <v>1241</v>
      </c>
      <c r="G552" s="151" t="s">
        <v>246</v>
      </c>
      <c r="H552" s="152">
        <v>2</v>
      </c>
      <c r="I552" s="153"/>
      <c r="J552" s="154">
        <f>ROUND(I552*H552,2)</f>
        <v>0</v>
      </c>
      <c r="K552" s="150" t="s">
        <v>1</v>
      </c>
      <c r="L552" s="32"/>
      <c r="M552" s="155" t="s">
        <v>1</v>
      </c>
      <c r="N552" s="156" t="s">
        <v>44</v>
      </c>
      <c r="O552" s="57"/>
      <c r="P552" s="157">
        <f>O552*H552</f>
        <v>0</v>
      </c>
      <c r="Q552" s="157">
        <v>0</v>
      </c>
      <c r="R552" s="157">
        <f>Q552*H552</f>
        <v>0</v>
      </c>
      <c r="S552" s="157">
        <v>0</v>
      </c>
      <c r="T552" s="158">
        <f>S552*H552</f>
        <v>0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159" t="s">
        <v>243</v>
      </c>
      <c r="AT552" s="159" t="s">
        <v>153</v>
      </c>
      <c r="AU552" s="159" t="s">
        <v>89</v>
      </c>
      <c r="AY552" s="16" t="s">
        <v>151</v>
      </c>
      <c r="BE552" s="160">
        <f>IF(N552="základní",J552,0)</f>
        <v>0</v>
      </c>
      <c r="BF552" s="160">
        <f>IF(N552="snížená",J552,0)</f>
        <v>0</v>
      </c>
      <c r="BG552" s="160">
        <f>IF(N552="zákl. přenesená",J552,0)</f>
        <v>0</v>
      </c>
      <c r="BH552" s="160">
        <f>IF(N552="sníž. přenesená",J552,0)</f>
        <v>0</v>
      </c>
      <c r="BI552" s="160">
        <f>IF(N552="nulová",J552,0)</f>
        <v>0</v>
      </c>
      <c r="BJ552" s="16" t="s">
        <v>89</v>
      </c>
      <c r="BK552" s="160">
        <f>ROUND(I552*H552,2)</f>
        <v>0</v>
      </c>
      <c r="BL552" s="16" t="s">
        <v>243</v>
      </c>
      <c r="BM552" s="159" t="s">
        <v>1242</v>
      </c>
    </row>
    <row r="553" spans="1:65" s="2" customFormat="1" ht="16.5" customHeight="1" x14ac:dyDescent="0.2">
      <c r="A553" s="31"/>
      <c r="B553" s="147"/>
      <c r="C553" s="148" t="s">
        <v>1243</v>
      </c>
      <c r="D553" s="148" t="s">
        <v>153</v>
      </c>
      <c r="E553" s="149" t="s">
        <v>1244</v>
      </c>
      <c r="F553" s="150" t="s">
        <v>1245</v>
      </c>
      <c r="G553" s="151" t="s">
        <v>246</v>
      </c>
      <c r="H553" s="152">
        <v>2</v>
      </c>
      <c r="I553" s="153"/>
      <c r="J553" s="154">
        <f>ROUND(I553*H553,2)</f>
        <v>0</v>
      </c>
      <c r="K553" s="150" t="s">
        <v>1</v>
      </c>
      <c r="L553" s="32"/>
      <c r="M553" s="155" t="s">
        <v>1</v>
      </c>
      <c r="N553" s="156" t="s">
        <v>44</v>
      </c>
      <c r="O553" s="57"/>
      <c r="P553" s="157">
        <f>O553*H553</f>
        <v>0</v>
      </c>
      <c r="Q553" s="157">
        <v>0</v>
      </c>
      <c r="R553" s="157">
        <f>Q553*H553</f>
        <v>0</v>
      </c>
      <c r="S553" s="157">
        <v>0</v>
      </c>
      <c r="T553" s="158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59" t="s">
        <v>243</v>
      </c>
      <c r="AT553" s="159" t="s">
        <v>153</v>
      </c>
      <c r="AU553" s="159" t="s">
        <v>89</v>
      </c>
      <c r="AY553" s="16" t="s">
        <v>151</v>
      </c>
      <c r="BE553" s="160">
        <f>IF(N553="základní",J553,0)</f>
        <v>0</v>
      </c>
      <c r="BF553" s="160">
        <f>IF(N553="snížená",J553,0)</f>
        <v>0</v>
      </c>
      <c r="BG553" s="160">
        <f>IF(N553="zákl. přenesená",J553,0)</f>
        <v>0</v>
      </c>
      <c r="BH553" s="160">
        <f>IF(N553="sníž. přenesená",J553,0)</f>
        <v>0</v>
      </c>
      <c r="BI553" s="160">
        <f>IF(N553="nulová",J553,0)</f>
        <v>0</v>
      </c>
      <c r="BJ553" s="16" t="s">
        <v>89</v>
      </c>
      <c r="BK553" s="160">
        <f>ROUND(I553*H553,2)</f>
        <v>0</v>
      </c>
      <c r="BL553" s="16" t="s">
        <v>243</v>
      </c>
      <c r="BM553" s="159" t="s">
        <v>1246</v>
      </c>
    </row>
    <row r="554" spans="1:65" s="2" customFormat="1" ht="16.5" customHeight="1" x14ac:dyDescent="0.2">
      <c r="A554" s="31"/>
      <c r="B554" s="147"/>
      <c r="C554" s="148" t="s">
        <v>1247</v>
      </c>
      <c r="D554" s="148" t="s">
        <v>153</v>
      </c>
      <c r="E554" s="149" t="s">
        <v>1248</v>
      </c>
      <c r="F554" s="150" t="s">
        <v>1249</v>
      </c>
      <c r="G554" s="151" t="s">
        <v>246</v>
      </c>
      <c r="H554" s="152">
        <v>2</v>
      </c>
      <c r="I554" s="153"/>
      <c r="J554" s="154">
        <f>ROUND(I554*H554,2)</f>
        <v>0</v>
      </c>
      <c r="K554" s="150" t="s">
        <v>1</v>
      </c>
      <c r="L554" s="32"/>
      <c r="M554" s="155" t="s">
        <v>1</v>
      </c>
      <c r="N554" s="156" t="s">
        <v>44</v>
      </c>
      <c r="O554" s="57"/>
      <c r="P554" s="157">
        <f>O554*H554</f>
        <v>0</v>
      </c>
      <c r="Q554" s="157">
        <v>0</v>
      </c>
      <c r="R554" s="157">
        <f>Q554*H554</f>
        <v>0</v>
      </c>
      <c r="S554" s="157">
        <v>0</v>
      </c>
      <c r="T554" s="158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59" t="s">
        <v>243</v>
      </c>
      <c r="AT554" s="159" t="s">
        <v>153</v>
      </c>
      <c r="AU554" s="159" t="s">
        <v>89</v>
      </c>
      <c r="AY554" s="16" t="s">
        <v>151</v>
      </c>
      <c r="BE554" s="160">
        <f>IF(N554="základní",J554,0)</f>
        <v>0</v>
      </c>
      <c r="BF554" s="160">
        <f>IF(N554="snížená",J554,0)</f>
        <v>0</v>
      </c>
      <c r="BG554" s="160">
        <f>IF(N554="zákl. přenesená",J554,0)</f>
        <v>0</v>
      </c>
      <c r="BH554" s="160">
        <f>IF(N554="sníž. přenesená",J554,0)</f>
        <v>0</v>
      </c>
      <c r="BI554" s="160">
        <f>IF(N554="nulová",J554,0)</f>
        <v>0</v>
      </c>
      <c r="BJ554" s="16" t="s">
        <v>89</v>
      </c>
      <c r="BK554" s="160">
        <f>ROUND(I554*H554,2)</f>
        <v>0</v>
      </c>
      <c r="BL554" s="16" t="s">
        <v>243</v>
      </c>
      <c r="BM554" s="159" t="s">
        <v>1250</v>
      </c>
    </row>
    <row r="555" spans="1:65" s="12" customFormat="1" ht="22.9" customHeight="1" x14ac:dyDescent="0.2">
      <c r="B555" s="134"/>
      <c r="D555" s="135" t="s">
        <v>77</v>
      </c>
      <c r="E555" s="145" t="s">
        <v>1251</v>
      </c>
      <c r="F555" s="145" t="s">
        <v>1252</v>
      </c>
      <c r="I555" s="137"/>
      <c r="J555" s="146">
        <f>BK555</f>
        <v>0</v>
      </c>
      <c r="L555" s="134"/>
      <c r="M555" s="139"/>
      <c r="N555" s="140"/>
      <c r="O555" s="140"/>
      <c r="P555" s="141">
        <f>P556</f>
        <v>0</v>
      </c>
      <c r="Q555" s="140"/>
      <c r="R555" s="141">
        <f>R556</f>
        <v>0</v>
      </c>
      <c r="S555" s="140"/>
      <c r="T555" s="142">
        <f>T556</f>
        <v>0</v>
      </c>
      <c r="AR555" s="135" t="s">
        <v>89</v>
      </c>
      <c r="AT555" s="143" t="s">
        <v>77</v>
      </c>
      <c r="AU555" s="143" t="s">
        <v>83</v>
      </c>
      <c r="AY555" s="135" t="s">
        <v>151</v>
      </c>
      <c r="BK555" s="144">
        <f>BK556</f>
        <v>0</v>
      </c>
    </row>
    <row r="556" spans="1:65" s="2" customFormat="1" ht="16.5" customHeight="1" x14ac:dyDescent="0.2">
      <c r="A556" s="31"/>
      <c r="B556" s="147"/>
      <c r="C556" s="148" t="s">
        <v>1253</v>
      </c>
      <c r="D556" s="148" t="s">
        <v>153</v>
      </c>
      <c r="E556" s="149" t="s">
        <v>1254</v>
      </c>
      <c r="F556" s="150" t="s">
        <v>1255</v>
      </c>
      <c r="G556" s="151" t="s">
        <v>1256</v>
      </c>
      <c r="H556" s="152">
        <v>1</v>
      </c>
      <c r="I556" s="153"/>
      <c r="J556" s="154">
        <f>ROUND(I556*H556,2)</f>
        <v>0</v>
      </c>
      <c r="K556" s="150" t="s">
        <v>1</v>
      </c>
      <c r="L556" s="32"/>
      <c r="M556" s="155" t="s">
        <v>1</v>
      </c>
      <c r="N556" s="156" t="s">
        <v>44</v>
      </c>
      <c r="O556" s="57"/>
      <c r="P556" s="157">
        <f>O556*H556</f>
        <v>0</v>
      </c>
      <c r="Q556" s="157">
        <v>0</v>
      </c>
      <c r="R556" s="157">
        <f>Q556*H556</f>
        <v>0</v>
      </c>
      <c r="S556" s="157">
        <v>0</v>
      </c>
      <c r="T556" s="158">
        <f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59" t="s">
        <v>243</v>
      </c>
      <c r="AT556" s="159" t="s">
        <v>153</v>
      </c>
      <c r="AU556" s="159" t="s">
        <v>89</v>
      </c>
      <c r="AY556" s="16" t="s">
        <v>151</v>
      </c>
      <c r="BE556" s="160">
        <f>IF(N556="základní",J556,0)</f>
        <v>0</v>
      </c>
      <c r="BF556" s="160">
        <f>IF(N556="snížená",J556,0)</f>
        <v>0</v>
      </c>
      <c r="BG556" s="160">
        <f>IF(N556="zákl. přenesená",J556,0)</f>
        <v>0</v>
      </c>
      <c r="BH556" s="160">
        <f>IF(N556="sníž. přenesená",J556,0)</f>
        <v>0</v>
      </c>
      <c r="BI556" s="160">
        <f>IF(N556="nulová",J556,0)</f>
        <v>0</v>
      </c>
      <c r="BJ556" s="16" t="s">
        <v>89</v>
      </c>
      <c r="BK556" s="160">
        <f>ROUND(I556*H556,2)</f>
        <v>0</v>
      </c>
      <c r="BL556" s="16" t="s">
        <v>243</v>
      </c>
      <c r="BM556" s="159" t="s">
        <v>1257</v>
      </c>
    </row>
    <row r="557" spans="1:65" s="12" customFormat="1" ht="22.9" customHeight="1" x14ac:dyDescent="0.2">
      <c r="B557" s="134"/>
      <c r="D557" s="135" t="s">
        <v>77</v>
      </c>
      <c r="E557" s="145" t="s">
        <v>1258</v>
      </c>
      <c r="F557" s="145" t="s">
        <v>1259</v>
      </c>
      <c r="I557" s="137"/>
      <c r="J557" s="146">
        <f>BK557</f>
        <v>0</v>
      </c>
      <c r="L557" s="134"/>
      <c r="M557" s="139"/>
      <c r="N557" s="140"/>
      <c r="O557" s="140"/>
      <c r="P557" s="141">
        <f>SUM(P558:P559)</f>
        <v>0</v>
      </c>
      <c r="Q557" s="140"/>
      <c r="R557" s="141">
        <f>SUM(R558:R559)</f>
        <v>0</v>
      </c>
      <c r="S557" s="140"/>
      <c r="T557" s="142">
        <f>SUM(T558:T559)</f>
        <v>2.6351999999999998</v>
      </c>
      <c r="AR557" s="135" t="s">
        <v>89</v>
      </c>
      <c r="AT557" s="143" t="s">
        <v>77</v>
      </c>
      <c r="AU557" s="143" t="s">
        <v>83</v>
      </c>
      <c r="AY557" s="135" t="s">
        <v>151</v>
      </c>
      <c r="BK557" s="144">
        <f>SUM(BK558:BK559)</f>
        <v>0</v>
      </c>
    </row>
    <row r="558" spans="1:65" s="2" customFormat="1" ht="21.75" customHeight="1" x14ac:dyDescent="0.2">
      <c r="A558" s="31"/>
      <c r="B558" s="147"/>
      <c r="C558" s="148" t="s">
        <v>1260</v>
      </c>
      <c r="D558" s="148" t="s">
        <v>153</v>
      </c>
      <c r="E558" s="149" t="s">
        <v>1261</v>
      </c>
      <c r="F558" s="150" t="s">
        <v>1262</v>
      </c>
      <c r="G558" s="151" t="s">
        <v>225</v>
      </c>
      <c r="H558" s="152">
        <v>146.4</v>
      </c>
      <c r="I558" s="153"/>
      <c r="J558" s="154">
        <f>ROUND(I558*H558,2)</f>
        <v>0</v>
      </c>
      <c r="K558" s="150" t="s">
        <v>157</v>
      </c>
      <c r="L558" s="32"/>
      <c r="M558" s="155" t="s">
        <v>1</v>
      </c>
      <c r="N558" s="156" t="s">
        <v>44</v>
      </c>
      <c r="O558" s="57"/>
      <c r="P558" s="157">
        <f>O558*H558</f>
        <v>0</v>
      </c>
      <c r="Q558" s="157">
        <v>0</v>
      </c>
      <c r="R558" s="157">
        <f>Q558*H558</f>
        <v>0</v>
      </c>
      <c r="S558" s="157">
        <v>1.7999999999999999E-2</v>
      </c>
      <c r="T558" s="158">
        <f>S558*H558</f>
        <v>2.6351999999999998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159" t="s">
        <v>243</v>
      </c>
      <c r="AT558" s="159" t="s">
        <v>153</v>
      </c>
      <c r="AU558" s="159" t="s">
        <v>89</v>
      </c>
      <c r="AY558" s="16" t="s">
        <v>151</v>
      </c>
      <c r="BE558" s="160">
        <f>IF(N558="základní",J558,0)</f>
        <v>0</v>
      </c>
      <c r="BF558" s="160">
        <f>IF(N558="snížená",J558,0)</f>
        <v>0</v>
      </c>
      <c r="BG558" s="160">
        <f>IF(N558="zákl. přenesená",J558,0)</f>
        <v>0</v>
      </c>
      <c r="BH558" s="160">
        <f>IF(N558="sníž. přenesená",J558,0)</f>
        <v>0</v>
      </c>
      <c r="BI558" s="160">
        <f>IF(N558="nulová",J558,0)</f>
        <v>0</v>
      </c>
      <c r="BJ558" s="16" t="s">
        <v>89</v>
      </c>
      <c r="BK558" s="160">
        <f>ROUND(I558*H558,2)</f>
        <v>0</v>
      </c>
      <c r="BL558" s="16" t="s">
        <v>243</v>
      </c>
      <c r="BM558" s="159" t="s">
        <v>1263</v>
      </c>
    </row>
    <row r="559" spans="1:65" s="13" customFormat="1" ht="11.25" x14ac:dyDescent="0.2">
      <c r="B559" s="161"/>
      <c r="D559" s="162" t="s">
        <v>160</v>
      </c>
      <c r="E559" s="163" t="s">
        <v>1</v>
      </c>
      <c r="F559" s="164" t="s">
        <v>1264</v>
      </c>
      <c r="H559" s="165">
        <v>146.4</v>
      </c>
      <c r="I559" s="166"/>
      <c r="L559" s="161"/>
      <c r="M559" s="167"/>
      <c r="N559" s="168"/>
      <c r="O559" s="168"/>
      <c r="P559" s="168"/>
      <c r="Q559" s="168"/>
      <c r="R559" s="168"/>
      <c r="S559" s="168"/>
      <c r="T559" s="169"/>
      <c r="AT559" s="163" t="s">
        <v>160</v>
      </c>
      <c r="AU559" s="163" t="s">
        <v>89</v>
      </c>
      <c r="AV559" s="13" t="s">
        <v>89</v>
      </c>
      <c r="AW559" s="13" t="s">
        <v>34</v>
      </c>
      <c r="AX559" s="13" t="s">
        <v>83</v>
      </c>
      <c r="AY559" s="163" t="s">
        <v>151</v>
      </c>
    </row>
    <row r="560" spans="1:65" s="12" customFormat="1" ht="22.9" customHeight="1" x14ac:dyDescent="0.2">
      <c r="B560" s="134"/>
      <c r="D560" s="135" t="s">
        <v>77</v>
      </c>
      <c r="E560" s="145" t="s">
        <v>1265</v>
      </c>
      <c r="F560" s="145" t="s">
        <v>1266</v>
      </c>
      <c r="I560" s="137"/>
      <c r="J560" s="146">
        <f>BK560</f>
        <v>0</v>
      </c>
      <c r="L560" s="134"/>
      <c r="M560" s="139"/>
      <c r="N560" s="140"/>
      <c r="O560" s="140"/>
      <c r="P560" s="141">
        <f>SUM(P561:P596)</f>
        <v>0</v>
      </c>
      <c r="Q560" s="140"/>
      <c r="R560" s="141">
        <f>SUM(R561:R596)</f>
        <v>2.4872961999999998</v>
      </c>
      <c r="S560" s="140"/>
      <c r="T560" s="142">
        <f>SUM(T561:T596)</f>
        <v>0.61266750000000003</v>
      </c>
      <c r="AR560" s="135" t="s">
        <v>89</v>
      </c>
      <c r="AT560" s="143" t="s">
        <v>77</v>
      </c>
      <c r="AU560" s="143" t="s">
        <v>83</v>
      </c>
      <c r="AY560" s="135" t="s">
        <v>151</v>
      </c>
      <c r="BK560" s="144">
        <f>SUM(BK561:BK596)</f>
        <v>0</v>
      </c>
    </row>
    <row r="561" spans="1:65" s="2" customFormat="1" ht="24" x14ac:dyDescent="0.2">
      <c r="A561" s="31"/>
      <c r="B561" s="147"/>
      <c r="C561" s="148" t="s">
        <v>1267</v>
      </c>
      <c r="D561" s="148" t="s">
        <v>153</v>
      </c>
      <c r="E561" s="149" t="s">
        <v>1268</v>
      </c>
      <c r="F561" s="150" t="s">
        <v>1269</v>
      </c>
      <c r="G561" s="151" t="s">
        <v>246</v>
      </c>
      <c r="H561" s="152">
        <v>1</v>
      </c>
      <c r="I561" s="153"/>
      <c r="J561" s="154">
        <f>ROUND(I561*H561,2)</f>
        <v>0</v>
      </c>
      <c r="K561" s="150" t="s">
        <v>157</v>
      </c>
      <c r="L561" s="32"/>
      <c r="M561" s="155" t="s">
        <v>1</v>
      </c>
      <c r="N561" s="156" t="s">
        <v>44</v>
      </c>
      <c r="O561" s="57"/>
      <c r="P561" s="157">
        <f>O561*H561</f>
        <v>0</v>
      </c>
      <c r="Q561" s="157">
        <v>9.3900000000000008E-3</v>
      </c>
      <c r="R561" s="157">
        <f>Q561*H561</f>
        <v>9.3900000000000008E-3</v>
      </c>
      <c r="S561" s="157">
        <v>6.3600000000000004E-2</v>
      </c>
      <c r="T561" s="158">
        <f>S561*H561</f>
        <v>6.3600000000000004E-2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159" t="s">
        <v>243</v>
      </c>
      <c r="AT561" s="159" t="s">
        <v>153</v>
      </c>
      <c r="AU561" s="159" t="s">
        <v>89</v>
      </c>
      <c r="AY561" s="16" t="s">
        <v>151</v>
      </c>
      <c r="BE561" s="160">
        <f>IF(N561="základní",J561,0)</f>
        <v>0</v>
      </c>
      <c r="BF561" s="160">
        <f>IF(N561="snížená",J561,0)</f>
        <v>0</v>
      </c>
      <c r="BG561" s="160">
        <f>IF(N561="zákl. přenesená",J561,0)</f>
        <v>0</v>
      </c>
      <c r="BH561" s="160">
        <f>IF(N561="sníž. přenesená",J561,0)</f>
        <v>0</v>
      </c>
      <c r="BI561" s="160">
        <f>IF(N561="nulová",J561,0)</f>
        <v>0</v>
      </c>
      <c r="BJ561" s="16" t="s">
        <v>89</v>
      </c>
      <c r="BK561" s="160">
        <f>ROUND(I561*H561,2)</f>
        <v>0</v>
      </c>
      <c r="BL561" s="16" t="s">
        <v>243</v>
      </c>
      <c r="BM561" s="159" t="s">
        <v>1270</v>
      </c>
    </row>
    <row r="562" spans="1:65" s="2" customFormat="1" ht="24" x14ac:dyDescent="0.2">
      <c r="A562" s="31"/>
      <c r="B562" s="147"/>
      <c r="C562" s="148" t="s">
        <v>1271</v>
      </c>
      <c r="D562" s="148" t="s">
        <v>153</v>
      </c>
      <c r="E562" s="149" t="s">
        <v>1272</v>
      </c>
      <c r="F562" s="150" t="s">
        <v>1273</v>
      </c>
      <c r="G562" s="151" t="s">
        <v>225</v>
      </c>
      <c r="H562" s="152">
        <v>20.83</v>
      </c>
      <c r="I562" s="153"/>
      <c r="J562" s="154">
        <f>ROUND(I562*H562,2)</f>
        <v>0</v>
      </c>
      <c r="K562" s="150" t="s">
        <v>157</v>
      </c>
      <c r="L562" s="32"/>
      <c r="M562" s="155" t="s">
        <v>1</v>
      </c>
      <c r="N562" s="156" t="s">
        <v>44</v>
      </c>
      <c r="O562" s="57"/>
      <c r="P562" s="157">
        <f>O562*H562</f>
        <v>0</v>
      </c>
      <c r="Q562" s="157">
        <v>0</v>
      </c>
      <c r="R562" s="157">
        <f>Q562*H562</f>
        <v>0</v>
      </c>
      <c r="S562" s="157">
        <v>1.7250000000000001E-2</v>
      </c>
      <c r="T562" s="158">
        <f>S562*H562</f>
        <v>0.35931750000000001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59" t="s">
        <v>243</v>
      </c>
      <c r="AT562" s="159" t="s">
        <v>153</v>
      </c>
      <c r="AU562" s="159" t="s">
        <v>89</v>
      </c>
      <c r="AY562" s="16" t="s">
        <v>151</v>
      </c>
      <c r="BE562" s="160">
        <f>IF(N562="základní",J562,0)</f>
        <v>0</v>
      </c>
      <c r="BF562" s="160">
        <f>IF(N562="snížená",J562,0)</f>
        <v>0</v>
      </c>
      <c r="BG562" s="160">
        <f>IF(N562="zákl. přenesená",J562,0)</f>
        <v>0</v>
      </c>
      <c r="BH562" s="160">
        <f>IF(N562="sníž. přenesená",J562,0)</f>
        <v>0</v>
      </c>
      <c r="BI562" s="160">
        <f>IF(N562="nulová",J562,0)</f>
        <v>0</v>
      </c>
      <c r="BJ562" s="16" t="s">
        <v>89</v>
      </c>
      <c r="BK562" s="160">
        <f>ROUND(I562*H562,2)</f>
        <v>0</v>
      </c>
      <c r="BL562" s="16" t="s">
        <v>243</v>
      </c>
      <c r="BM562" s="159" t="s">
        <v>1274</v>
      </c>
    </row>
    <row r="563" spans="1:65" s="13" customFormat="1" ht="11.25" x14ac:dyDescent="0.2">
      <c r="B563" s="161"/>
      <c r="D563" s="162" t="s">
        <v>160</v>
      </c>
      <c r="E563" s="163" t="s">
        <v>1</v>
      </c>
      <c r="F563" s="164" t="s">
        <v>1275</v>
      </c>
      <c r="H563" s="165">
        <v>20.83</v>
      </c>
      <c r="I563" s="166"/>
      <c r="L563" s="161"/>
      <c r="M563" s="167"/>
      <c r="N563" s="168"/>
      <c r="O563" s="168"/>
      <c r="P563" s="168"/>
      <c r="Q563" s="168"/>
      <c r="R563" s="168"/>
      <c r="S563" s="168"/>
      <c r="T563" s="169"/>
      <c r="AT563" s="163" t="s">
        <v>160</v>
      </c>
      <c r="AU563" s="163" t="s">
        <v>89</v>
      </c>
      <c r="AV563" s="13" t="s">
        <v>89</v>
      </c>
      <c r="AW563" s="13" t="s">
        <v>34</v>
      </c>
      <c r="AX563" s="13" t="s">
        <v>83</v>
      </c>
      <c r="AY563" s="163" t="s">
        <v>151</v>
      </c>
    </row>
    <row r="564" spans="1:65" s="2" customFormat="1" ht="24" x14ac:dyDescent="0.2">
      <c r="A564" s="31"/>
      <c r="B564" s="147"/>
      <c r="C564" s="148" t="s">
        <v>1276</v>
      </c>
      <c r="D564" s="148" t="s">
        <v>153</v>
      </c>
      <c r="E564" s="149" t="s">
        <v>1277</v>
      </c>
      <c r="F564" s="150" t="s">
        <v>1278</v>
      </c>
      <c r="G564" s="151" t="s">
        <v>225</v>
      </c>
      <c r="H564" s="152">
        <v>129.9</v>
      </c>
      <c r="I564" s="153"/>
      <c r="J564" s="154">
        <f>ROUND(I564*H564,2)</f>
        <v>0</v>
      </c>
      <c r="K564" s="150" t="s">
        <v>157</v>
      </c>
      <c r="L564" s="32"/>
      <c r="M564" s="155" t="s">
        <v>1</v>
      </c>
      <c r="N564" s="156" t="s">
        <v>44</v>
      </c>
      <c r="O564" s="57"/>
      <c r="P564" s="157">
        <f>O564*H564</f>
        <v>0</v>
      </c>
      <c r="Q564" s="157">
        <v>1.2200000000000001E-2</v>
      </c>
      <c r="R564" s="157">
        <f>Q564*H564</f>
        <v>1.5847800000000001</v>
      </c>
      <c r="S564" s="157">
        <v>0</v>
      </c>
      <c r="T564" s="158">
        <f>S564*H564</f>
        <v>0</v>
      </c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R564" s="159" t="s">
        <v>243</v>
      </c>
      <c r="AT564" s="159" t="s">
        <v>153</v>
      </c>
      <c r="AU564" s="159" t="s">
        <v>89</v>
      </c>
      <c r="AY564" s="16" t="s">
        <v>151</v>
      </c>
      <c r="BE564" s="160">
        <f>IF(N564="základní",J564,0)</f>
        <v>0</v>
      </c>
      <c r="BF564" s="160">
        <f>IF(N564="snížená",J564,0)</f>
        <v>0</v>
      </c>
      <c r="BG564" s="160">
        <f>IF(N564="zákl. přenesená",J564,0)</f>
        <v>0</v>
      </c>
      <c r="BH564" s="160">
        <f>IF(N564="sníž. přenesená",J564,0)</f>
        <v>0</v>
      </c>
      <c r="BI564" s="160">
        <f>IF(N564="nulová",J564,0)</f>
        <v>0</v>
      </c>
      <c r="BJ564" s="16" t="s">
        <v>89</v>
      </c>
      <c r="BK564" s="160">
        <f>ROUND(I564*H564,2)</f>
        <v>0</v>
      </c>
      <c r="BL564" s="16" t="s">
        <v>243</v>
      </c>
      <c r="BM564" s="159" t="s">
        <v>1279</v>
      </c>
    </row>
    <row r="565" spans="1:65" s="13" customFormat="1" ht="22.5" x14ac:dyDescent="0.2">
      <c r="B565" s="161"/>
      <c r="D565" s="162" t="s">
        <v>160</v>
      </c>
      <c r="E565" s="163" t="s">
        <v>1</v>
      </c>
      <c r="F565" s="164" t="s">
        <v>1280</v>
      </c>
      <c r="H565" s="165">
        <v>127.8</v>
      </c>
      <c r="I565" s="166"/>
      <c r="L565" s="161"/>
      <c r="M565" s="167"/>
      <c r="N565" s="168"/>
      <c r="O565" s="168"/>
      <c r="P565" s="168"/>
      <c r="Q565" s="168"/>
      <c r="R565" s="168"/>
      <c r="S565" s="168"/>
      <c r="T565" s="169"/>
      <c r="AT565" s="163" t="s">
        <v>160</v>
      </c>
      <c r="AU565" s="163" t="s">
        <v>89</v>
      </c>
      <c r="AV565" s="13" t="s">
        <v>89</v>
      </c>
      <c r="AW565" s="13" t="s">
        <v>34</v>
      </c>
      <c r="AX565" s="13" t="s">
        <v>78</v>
      </c>
      <c r="AY565" s="163" t="s">
        <v>151</v>
      </c>
    </row>
    <row r="566" spans="1:65" s="13" customFormat="1" ht="11.25" x14ac:dyDescent="0.2">
      <c r="B566" s="161"/>
      <c r="D566" s="162" t="s">
        <v>160</v>
      </c>
      <c r="E566" s="163" t="s">
        <v>1</v>
      </c>
      <c r="F566" s="164" t="s">
        <v>1281</v>
      </c>
      <c r="H566" s="165">
        <v>2.1</v>
      </c>
      <c r="I566" s="166"/>
      <c r="L566" s="161"/>
      <c r="M566" s="167"/>
      <c r="N566" s="168"/>
      <c r="O566" s="168"/>
      <c r="P566" s="168"/>
      <c r="Q566" s="168"/>
      <c r="R566" s="168"/>
      <c r="S566" s="168"/>
      <c r="T566" s="169"/>
      <c r="AT566" s="163" t="s">
        <v>160</v>
      </c>
      <c r="AU566" s="163" t="s">
        <v>89</v>
      </c>
      <c r="AV566" s="13" t="s">
        <v>89</v>
      </c>
      <c r="AW566" s="13" t="s">
        <v>34</v>
      </c>
      <c r="AX566" s="13" t="s">
        <v>78</v>
      </c>
      <c r="AY566" s="163" t="s">
        <v>151</v>
      </c>
    </row>
    <row r="567" spans="1:65" s="14" customFormat="1" ht="11.25" x14ac:dyDescent="0.2">
      <c r="B567" s="170"/>
      <c r="D567" s="162" t="s">
        <v>160</v>
      </c>
      <c r="E567" s="171" t="s">
        <v>1</v>
      </c>
      <c r="F567" s="172" t="s">
        <v>163</v>
      </c>
      <c r="H567" s="173">
        <v>129.9</v>
      </c>
      <c r="I567" s="174"/>
      <c r="L567" s="170"/>
      <c r="M567" s="175"/>
      <c r="N567" s="176"/>
      <c r="O567" s="176"/>
      <c r="P567" s="176"/>
      <c r="Q567" s="176"/>
      <c r="R567" s="176"/>
      <c r="S567" s="176"/>
      <c r="T567" s="177"/>
      <c r="AT567" s="171" t="s">
        <v>160</v>
      </c>
      <c r="AU567" s="171" t="s">
        <v>89</v>
      </c>
      <c r="AV567" s="14" t="s">
        <v>158</v>
      </c>
      <c r="AW567" s="14" t="s">
        <v>34</v>
      </c>
      <c r="AX567" s="14" t="s">
        <v>83</v>
      </c>
      <c r="AY567" s="171" t="s">
        <v>151</v>
      </c>
    </row>
    <row r="568" spans="1:65" s="2" customFormat="1" ht="24" x14ac:dyDescent="0.2">
      <c r="A568" s="31"/>
      <c r="B568" s="147"/>
      <c r="C568" s="148" t="s">
        <v>1282</v>
      </c>
      <c r="D568" s="148" t="s">
        <v>153</v>
      </c>
      <c r="E568" s="149" t="s">
        <v>1283</v>
      </c>
      <c r="F568" s="150" t="s">
        <v>1284</v>
      </c>
      <c r="G568" s="151" t="s">
        <v>225</v>
      </c>
      <c r="H568" s="152">
        <v>11.4</v>
      </c>
      <c r="I568" s="153"/>
      <c r="J568" s="154">
        <f>ROUND(I568*H568,2)</f>
        <v>0</v>
      </c>
      <c r="K568" s="150" t="s">
        <v>157</v>
      </c>
      <c r="L568" s="32"/>
      <c r="M568" s="155" t="s">
        <v>1</v>
      </c>
      <c r="N568" s="156" t="s">
        <v>44</v>
      </c>
      <c r="O568" s="57"/>
      <c r="P568" s="157">
        <f>O568*H568</f>
        <v>0</v>
      </c>
      <c r="Q568" s="157">
        <v>1.259E-2</v>
      </c>
      <c r="R568" s="157">
        <f>Q568*H568</f>
        <v>0.14352600000000001</v>
      </c>
      <c r="S568" s="157">
        <v>0</v>
      </c>
      <c r="T568" s="158">
        <f>S568*H568</f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59" t="s">
        <v>243</v>
      </c>
      <c r="AT568" s="159" t="s">
        <v>153</v>
      </c>
      <c r="AU568" s="159" t="s">
        <v>89</v>
      </c>
      <c r="AY568" s="16" t="s">
        <v>151</v>
      </c>
      <c r="BE568" s="160">
        <f>IF(N568="základní",J568,0)</f>
        <v>0</v>
      </c>
      <c r="BF568" s="160">
        <f>IF(N568="snížená",J568,0)</f>
        <v>0</v>
      </c>
      <c r="BG568" s="160">
        <f>IF(N568="zákl. přenesená",J568,0)</f>
        <v>0</v>
      </c>
      <c r="BH568" s="160">
        <f>IF(N568="sníž. přenesená",J568,0)</f>
        <v>0</v>
      </c>
      <c r="BI568" s="160">
        <f>IF(N568="nulová",J568,0)</f>
        <v>0</v>
      </c>
      <c r="BJ568" s="16" t="s">
        <v>89</v>
      </c>
      <c r="BK568" s="160">
        <f>ROUND(I568*H568,2)</f>
        <v>0</v>
      </c>
      <c r="BL568" s="16" t="s">
        <v>243</v>
      </c>
      <c r="BM568" s="159" t="s">
        <v>1285</v>
      </c>
    </row>
    <row r="569" spans="1:65" s="13" customFormat="1" ht="11.25" x14ac:dyDescent="0.2">
      <c r="B569" s="161"/>
      <c r="D569" s="162" t="s">
        <v>160</v>
      </c>
      <c r="E569" s="163" t="s">
        <v>1</v>
      </c>
      <c r="F569" s="164" t="s">
        <v>1286</v>
      </c>
      <c r="H569" s="165">
        <v>11.4</v>
      </c>
      <c r="I569" s="166"/>
      <c r="L569" s="161"/>
      <c r="M569" s="167"/>
      <c r="N569" s="168"/>
      <c r="O569" s="168"/>
      <c r="P569" s="168"/>
      <c r="Q569" s="168"/>
      <c r="R569" s="168"/>
      <c r="S569" s="168"/>
      <c r="T569" s="169"/>
      <c r="AT569" s="163" t="s">
        <v>160</v>
      </c>
      <c r="AU569" s="163" t="s">
        <v>89</v>
      </c>
      <c r="AV569" s="13" t="s">
        <v>89</v>
      </c>
      <c r="AW569" s="13" t="s">
        <v>34</v>
      </c>
      <c r="AX569" s="13" t="s">
        <v>83</v>
      </c>
      <c r="AY569" s="163" t="s">
        <v>151</v>
      </c>
    </row>
    <row r="570" spans="1:65" s="2" customFormat="1" ht="24" x14ac:dyDescent="0.2">
      <c r="A570" s="31"/>
      <c r="B570" s="147"/>
      <c r="C570" s="148" t="s">
        <v>1287</v>
      </c>
      <c r="D570" s="148" t="s">
        <v>153</v>
      </c>
      <c r="E570" s="149" t="s">
        <v>1288</v>
      </c>
      <c r="F570" s="150" t="s">
        <v>1289</v>
      </c>
      <c r="G570" s="151" t="s">
        <v>225</v>
      </c>
      <c r="H570" s="152">
        <v>11.6</v>
      </c>
      <c r="I570" s="153"/>
      <c r="J570" s="154">
        <f>ROUND(I570*H570,2)</f>
        <v>0</v>
      </c>
      <c r="K570" s="150" t="s">
        <v>157</v>
      </c>
      <c r="L570" s="32"/>
      <c r="M570" s="155" t="s">
        <v>1</v>
      </c>
      <c r="N570" s="156" t="s">
        <v>44</v>
      </c>
      <c r="O570" s="57"/>
      <c r="P570" s="157">
        <f>O570*H570</f>
        <v>0</v>
      </c>
      <c r="Q570" s="157">
        <v>2.5049999999999999E-2</v>
      </c>
      <c r="R570" s="157">
        <f>Q570*H570</f>
        <v>0.29058</v>
      </c>
      <c r="S570" s="157">
        <v>0</v>
      </c>
      <c r="T570" s="158">
        <f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59" t="s">
        <v>243</v>
      </c>
      <c r="AT570" s="159" t="s">
        <v>153</v>
      </c>
      <c r="AU570" s="159" t="s">
        <v>89</v>
      </c>
      <c r="AY570" s="16" t="s">
        <v>151</v>
      </c>
      <c r="BE570" s="160">
        <f>IF(N570="základní",J570,0)</f>
        <v>0</v>
      </c>
      <c r="BF570" s="160">
        <f>IF(N570="snížená",J570,0)</f>
        <v>0</v>
      </c>
      <c r="BG570" s="160">
        <f>IF(N570="zákl. přenesená",J570,0)</f>
        <v>0</v>
      </c>
      <c r="BH570" s="160">
        <f>IF(N570="sníž. přenesená",J570,0)</f>
        <v>0</v>
      </c>
      <c r="BI570" s="160">
        <f>IF(N570="nulová",J570,0)</f>
        <v>0</v>
      </c>
      <c r="BJ570" s="16" t="s">
        <v>89</v>
      </c>
      <c r="BK570" s="160">
        <f>ROUND(I570*H570,2)</f>
        <v>0</v>
      </c>
      <c r="BL570" s="16" t="s">
        <v>243</v>
      </c>
      <c r="BM570" s="159" t="s">
        <v>1290</v>
      </c>
    </row>
    <row r="571" spans="1:65" s="13" customFormat="1" ht="11.25" x14ac:dyDescent="0.2">
      <c r="B571" s="161"/>
      <c r="D571" s="162" t="s">
        <v>160</v>
      </c>
      <c r="E571" s="163" t="s">
        <v>1</v>
      </c>
      <c r="F571" s="164" t="s">
        <v>1291</v>
      </c>
      <c r="H571" s="165">
        <v>11.6</v>
      </c>
      <c r="I571" s="166"/>
      <c r="L571" s="161"/>
      <c r="M571" s="167"/>
      <c r="N571" s="168"/>
      <c r="O571" s="168"/>
      <c r="P571" s="168"/>
      <c r="Q571" s="168"/>
      <c r="R571" s="168"/>
      <c r="S571" s="168"/>
      <c r="T571" s="169"/>
      <c r="AT571" s="163" t="s">
        <v>160</v>
      </c>
      <c r="AU571" s="163" t="s">
        <v>89</v>
      </c>
      <c r="AV571" s="13" t="s">
        <v>89</v>
      </c>
      <c r="AW571" s="13" t="s">
        <v>34</v>
      </c>
      <c r="AX571" s="13" t="s">
        <v>83</v>
      </c>
      <c r="AY571" s="163" t="s">
        <v>151</v>
      </c>
    </row>
    <row r="572" spans="1:65" s="2" customFormat="1" ht="16.5" customHeight="1" x14ac:dyDescent="0.2">
      <c r="A572" s="31"/>
      <c r="B572" s="147"/>
      <c r="C572" s="148" t="s">
        <v>1292</v>
      </c>
      <c r="D572" s="148" t="s">
        <v>153</v>
      </c>
      <c r="E572" s="149" t="s">
        <v>1293</v>
      </c>
      <c r="F572" s="150" t="s">
        <v>1294</v>
      </c>
      <c r="G572" s="151" t="s">
        <v>225</v>
      </c>
      <c r="H572" s="152">
        <v>161.286</v>
      </c>
      <c r="I572" s="153"/>
      <c r="J572" s="154">
        <f>ROUND(I572*H572,2)</f>
        <v>0</v>
      </c>
      <c r="K572" s="150" t="s">
        <v>157</v>
      </c>
      <c r="L572" s="32"/>
      <c r="M572" s="155" t="s">
        <v>1</v>
      </c>
      <c r="N572" s="156" t="s">
        <v>44</v>
      </c>
      <c r="O572" s="57"/>
      <c r="P572" s="157">
        <f>O572*H572</f>
        <v>0</v>
      </c>
      <c r="Q572" s="157">
        <v>1E-4</v>
      </c>
      <c r="R572" s="157">
        <f>Q572*H572</f>
        <v>1.61286E-2</v>
      </c>
      <c r="S572" s="157">
        <v>0</v>
      </c>
      <c r="T572" s="158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59" t="s">
        <v>243</v>
      </c>
      <c r="AT572" s="159" t="s">
        <v>153</v>
      </c>
      <c r="AU572" s="159" t="s">
        <v>89</v>
      </c>
      <c r="AY572" s="16" t="s">
        <v>151</v>
      </c>
      <c r="BE572" s="160">
        <f>IF(N572="základní",J572,0)</f>
        <v>0</v>
      </c>
      <c r="BF572" s="160">
        <f>IF(N572="snížená",J572,0)</f>
        <v>0</v>
      </c>
      <c r="BG572" s="160">
        <f>IF(N572="zákl. přenesená",J572,0)</f>
        <v>0</v>
      </c>
      <c r="BH572" s="160">
        <f>IF(N572="sníž. přenesená",J572,0)</f>
        <v>0</v>
      </c>
      <c r="BI572" s="160">
        <f>IF(N572="nulová",J572,0)</f>
        <v>0</v>
      </c>
      <c r="BJ572" s="16" t="s">
        <v>89</v>
      </c>
      <c r="BK572" s="160">
        <f>ROUND(I572*H572,2)</f>
        <v>0</v>
      </c>
      <c r="BL572" s="16" t="s">
        <v>243</v>
      </c>
      <c r="BM572" s="159" t="s">
        <v>1295</v>
      </c>
    </row>
    <row r="573" spans="1:65" s="13" customFormat="1" ht="11.25" x14ac:dyDescent="0.2">
      <c r="B573" s="161"/>
      <c r="D573" s="162" t="s">
        <v>160</v>
      </c>
      <c r="E573" s="163" t="s">
        <v>1</v>
      </c>
      <c r="F573" s="164" t="s">
        <v>1296</v>
      </c>
      <c r="H573" s="165">
        <v>152.9</v>
      </c>
      <c r="I573" s="166"/>
      <c r="L573" s="161"/>
      <c r="M573" s="167"/>
      <c r="N573" s="168"/>
      <c r="O573" s="168"/>
      <c r="P573" s="168"/>
      <c r="Q573" s="168"/>
      <c r="R573" s="168"/>
      <c r="S573" s="168"/>
      <c r="T573" s="169"/>
      <c r="AT573" s="163" t="s">
        <v>160</v>
      </c>
      <c r="AU573" s="163" t="s">
        <v>89</v>
      </c>
      <c r="AV573" s="13" t="s">
        <v>89</v>
      </c>
      <c r="AW573" s="13" t="s">
        <v>34</v>
      </c>
      <c r="AX573" s="13" t="s">
        <v>78</v>
      </c>
      <c r="AY573" s="163" t="s">
        <v>151</v>
      </c>
    </row>
    <row r="574" spans="1:65" s="13" customFormat="1" ht="11.25" x14ac:dyDescent="0.2">
      <c r="B574" s="161"/>
      <c r="D574" s="162" t="s">
        <v>160</v>
      </c>
      <c r="E574" s="163" t="s">
        <v>1</v>
      </c>
      <c r="F574" s="164" t="s">
        <v>1297</v>
      </c>
      <c r="H574" s="165">
        <v>1.5529999999999999</v>
      </c>
      <c r="I574" s="166"/>
      <c r="L574" s="161"/>
      <c r="M574" s="167"/>
      <c r="N574" s="168"/>
      <c r="O574" s="168"/>
      <c r="P574" s="168"/>
      <c r="Q574" s="168"/>
      <c r="R574" s="168"/>
      <c r="S574" s="168"/>
      <c r="T574" s="169"/>
      <c r="AT574" s="163" t="s">
        <v>160</v>
      </c>
      <c r="AU574" s="163" t="s">
        <v>89</v>
      </c>
      <c r="AV574" s="13" t="s">
        <v>89</v>
      </c>
      <c r="AW574" s="13" t="s">
        <v>34</v>
      </c>
      <c r="AX574" s="13" t="s">
        <v>78</v>
      </c>
      <c r="AY574" s="163" t="s">
        <v>151</v>
      </c>
    </row>
    <row r="575" spans="1:65" s="13" customFormat="1" ht="11.25" x14ac:dyDescent="0.2">
      <c r="B575" s="161"/>
      <c r="D575" s="162" t="s">
        <v>160</v>
      </c>
      <c r="E575" s="163" t="s">
        <v>1</v>
      </c>
      <c r="F575" s="164" t="s">
        <v>1298</v>
      </c>
      <c r="H575" s="165">
        <v>6.8330000000000002</v>
      </c>
      <c r="I575" s="166"/>
      <c r="L575" s="161"/>
      <c r="M575" s="167"/>
      <c r="N575" s="168"/>
      <c r="O575" s="168"/>
      <c r="P575" s="168"/>
      <c r="Q575" s="168"/>
      <c r="R575" s="168"/>
      <c r="S575" s="168"/>
      <c r="T575" s="169"/>
      <c r="AT575" s="163" t="s">
        <v>160</v>
      </c>
      <c r="AU575" s="163" t="s">
        <v>89</v>
      </c>
      <c r="AV575" s="13" t="s">
        <v>89</v>
      </c>
      <c r="AW575" s="13" t="s">
        <v>34</v>
      </c>
      <c r="AX575" s="13" t="s">
        <v>78</v>
      </c>
      <c r="AY575" s="163" t="s">
        <v>151</v>
      </c>
    </row>
    <row r="576" spans="1:65" s="14" customFormat="1" ht="11.25" x14ac:dyDescent="0.2">
      <c r="B576" s="170"/>
      <c r="D576" s="162" t="s">
        <v>160</v>
      </c>
      <c r="E576" s="171" t="s">
        <v>1</v>
      </c>
      <c r="F576" s="172" t="s">
        <v>163</v>
      </c>
      <c r="H576" s="173">
        <v>161.286</v>
      </c>
      <c r="I576" s="174"/>
      <c r="L576" s="170"/>
      <c r="M576" s="175"/>
      <c r="N576" s="176"/>
      <c r="O576" s="176"/>
      <c r="P576" s="176"/>
      <c r="Q576" s="176"/>
      <c r="R576" s="176"/>
      <c r="S576" s="176"/>
      <c r="T576" s="177"/>
      <c r="AT576" s="171" t="s">
        <v>160</v>
      </c>
      <c r="AU576" s="171" t="s">
        <v>89</v>
      </c>
      <c r="AV576" s="14" t="s">
        <v>158</v>
      </c>
      <c r="AW576" s="14" t="s">
        <v>34</v>
      </c>
      <c r="AX576" s="14" t="s">
        <v>83</v>
      </c>
      <c r="AY576" s="171" t="s">
        <v>151</v>
      </c>
    </row>
    <row r="577" spans="1:65" s="2" customFormat="1" ht="16.5" customHeight="1" x14ac:dyDescent="0.2">
      <c r="A577" s="31"/>
      <c r="B577" s="147"/>
      <c r="C577" s="148" t="s">
        <v>1299</v>
      </c>
      <c r="D577" s="148" t="s">
        <v>153</v>
      </c>
      <c r="E577" s="149" t="s">
        <v>1293</v>
      </c>
      <c r="F577" s="150" t="s">
        <v>1294</v>
      </c>
      <c r="G577" s="151" t="s">
        <v>225</v>
      </c>
      <c r="H577" s="152">
        <v>12.65</v>
      </c>
      <c r="I577" s="153"/>
      <c r="J577" s="154">
        <f>ROUND(I577*H577,2)</f>
        <v>0</v>
      </c>
      <c r="K577" s="150" t="s">
        <v>157</v>
      </c>
      <c r="L577" s="32"/>
      <c r="M577" s="155" t="s">
        <v>1</v>
      </c>
      <c r="N577" s="156" t="s">
        <v>44</v>
      </c>
      <c r="O577" s="57"/>
      <c r="P577" s="157">
        <f>O577*H577</f>
        <v>0</v>
      </c>
      <c r="Q577" s="157">
        <v>1E-4</v>
      </c>
      <c r="R577" s="157">
        <f>Q577*H577</f>
        <v>1.2650000000000001E-3</v>
      </c>
      <c r="S577" s="157">
        <v>0</v>
      </c>
      <c r="T577" s="158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59" t="s">
        <v>243</v>
      </c>
      <c r="AT577" s="159" t="s">
        <v>153</v>
      </c>
      <c r="AU577" s="159" t="s">
        <v>89</v>
      </c>
      <c r="AY577" s="16" t="s">
        <v>151</v>
      </c>
      <c r="BE577" s="160">
        <f>IF(N577="základní",J577,0)</f>
        <v>0</v>
      </c>
      <c r="BF577" s="160">
        <f>IF(N577="snížená",J577,0)</f>
        <v>0</v>
      </c>
      <c r="BG577" s="160">
        <f>IF(N577="zákl. přenesená",J577,0)</f>
        <v>0</v>
      </c>
      <c r="BH577" s="160">
        <f>IF(N577="sníž. přenesená",J577,0)</f>
        <v>0</v>
      </c>
      <c r="BI577" s="160">
        <f>IF(N577="nulová",J577,0)</f>
        <v>0</v>
      </c>
      <c r="BJ577" s="16" t="s">
        <v>89</v>
      </c>
      <c r="BK577" s="160">
        <f>ROUND(I577*H577,2)</f>
        <v>0</v>
      </c>
      <c r="BL577" s="16" t="s">
        <v>243</v>
      </c>
      <c r="BM577" s="159" t="s">
        <v>1300</v>
      </c>
    </row>
    <row r="578" spans="1:65" s="13" customFormat="1" ht="11.25" x14ac:dyDescent="0.2">
      <c r="B578" s="161"/>
      <c r="D578" s="162" t="s">
        <v>160</v>
      </c>
      <c r="E578" s="163" t="s">
        <v>1</v>
      </c>
      <c r="F578" s="164" t="s">
        <v>1301</v>
      </c>
      <c r="H578" s="165">
        <v>12.65</v>
      </c>
      <c r="I578" s="166"/>
      <c r="L578" s="161"/>
      <c r="M578" s="167"/>
      <c r="N578" s="168"/>
      <c r="O578" s="168"/>
      <c r="P578" s="168"/>
      <c r="Q578" s="168"/>
      <c r="R578" s="168"/>
      <c r="S578" s="168"/>
      <c r="T578" s="169"/>
      <c r="AT578" s="163" t="s">
        <v>160</v>
      </c>
      <c r="AU578" s="163" t="s">
        <v>89</v>
      </c>
      <c r="AV578" s="13" t="s">
        <v>89</v>
      </c>
      <c r="AW578" s="13" t="s">
        <v>34</v>
      </c>
      <c r="AX578" s="13" t="s">
        <v>83</v>
      </c>
      <c r="AY578" s="163" t="s">
        <v>151</v>
      </c>
    </row>
    <row r="579" spans="1:65" s="2" customFormat="1" ht="16.5" customHeight="1" x14ac:dyDescent="0.2">
      <c r="A579" s="31"/>
      <c r="B579" s="147"/>
      <c r="C579" s="148" t="s">
        <v>1302</v>
      </c>
      <c r="D579" s="148" t="s">
        <v>153</v>
      </c>
      <c r="E579" s="149" t="s">
        <v>1303</v>
      </c>
      <c r="F579" s="150" t="s">
        <v>1304</v>
      </c>
      <c r="G579" s="151" t="s">
        <v>225</v>
      </c>
      <c r="H579" s="152">
        <v>150.80000000000001</v>
      </c>
      <c r="I579" s="153"/>
      <c r="J579" s="154">
        <f>ROUND(I579*H579,2)</f>
        <v>0</v>
      </c>
      <c r="K579" s="150" t="s">
        <v>157</v>
      </c>
      <c r="L579" s="32"/>
      <c r="M579" s="155" t="s">
        <v>1</v>
      </c>
      <c r="N579" s="156" t="s">
        <v>44</v>
      </c>
      <c r="O579" s="57"/>
      <c r="P579" s="157">
        <f>O579*H579</f>
        <v>0</v>
      </c>
      <c r="Q579" s="157">
        <v>0</v>
      </c>
      <c r="R579" s="157">
        <f>Q579*H579</f>
        <v>0</v>
      </c>
      <c r="S579" s="157">
        <v>0</v>
      </c>
      <c r="T579" s="158">
        <f>S579*H579</f>
        <v>0</v>
      </c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R579" s="159" t="s">
        <v>243</v>
      </c>
      <c r="AT579" s="159" t="s">
        <v>153</v>
      </c>
      <c r="AU579" s="159" t="s">
        <v>89</v>
      </c>
      <c r="AY579" s="16" t="s">
        <v>151</v>
      </c>
      <c r="BE579" s="160">
        <f>IF(N579="základní",J579,0)</f>
        <v>0</v>
      </c>
      <c r="BF579" s="160">
        <f>IF(N579="snížená",J579,0)</f>
        <v>0</v>
      </c>
      <c r="BG579" s="160">
        <f>IF(N579="zákl. přenesená",J579,0)</f>
        <v>0</v>
      </c>
      <c r="BH579" s="160">
        <f>IF(N579="sníž. přenesená",J579,0)</f>
        <v>0</v>
      </c>
      <c r="BI579" s="160">
        <f>IF(N579="nulová",J579,0)</f>
        <v>0</v>
      </c>
      <c r="BJ579" s="16" t="s">
        <v>89</v>
      </c>
      <c r="BK579" s="160">
        <f>ROUND(I579*H579,2)</f>
        <v>0</v>
      </c>
      <c r="BL579" s="16" t="s">
        <v>243</v>
      </c>
      <c r="BM579" s="159" t="s">
        <v>1305</v>
      </c>
    </row>
    <row r="580" spans="1:65" s="2" customFormat="1" ht="24" x14ac:dyDescent="0.2">
      <c r="A580" s="31"/>
      <c r="B580" s="147"/>
      <c r="C580" s="178" t="s">
        <v>1306</v>
      </c>
      <c r="D580" s="178" t="s">
        <v>344</v>
      </c>
      <c r="E580" s="179" t="s">
        <v>1307</v>
      </c>
      <c r="F580" s="180" t="s">
        <v>1308</v>
      </c>
      <c r="G580" s="181" t="s">
        <v>225</v>
      </c>
      <c r="H580" s="182">
        <v>165.88</v>
      </c>
      <c r="I580" s="183"/>
      <c r="J580" s="184">
        <f>ROUND(I580*H580,2)</f>
        <v>0</v>
      </c>
      <c r="K580" s="180" t="s">
        <v>157</v>
      </c>
      <c r="L580" s="185"/>
      <c r="M580" s="186" t="s">
        <v>1</v>
      </c>
      <c r="N580" s="187" t="s">
        <v>44</v>
      </c>
      <c r="O580" s="57"/>
      <c r="P580" s="157">
        <f>O580*H580</f>
        <v>0</v>
      </c>
      <c r="Q580" s="157">
        <v>1.3999999999999999E-4</v>
      </c>
      <c r="R580" s="157">
        <f>Q580*H580</f>
        <v>2.3223199999999996E-2</v>
      </c>
      <c r="S580" s="157">
        <v>0</v>
      </c>
      <c r="T580" s="158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59" t="s">
        <v>324</v>
      </c>
      <c r="AT580" s="159" t="s">
        <v>344</v>
      </c>
      <c r="AU580" s="159" t="s">
        <v>89</v>
      </c>
      <c r="AY580" s="16" t="s">
        <v>151</v>
      </c>
      <c r="BE580" s="160">
        <f>IF(N580="základní",J580,0)</f>
        <v>0</v>
      </c>
      <c r="BF580" s="160">
        <f>IF(N580="snížená",J580,0)</f>
        <v>0</v>
      </c>
      <c r="BG580" s="160">
        <f>IF(N580="zákl. přenesená",J580,0)</f>
        <v>0</v>
      </c>
      <c r="BH580" s="160">
        <f>IF(N580="sníž. přenesená",J580,0)</f>
        <v>0</v>
      </c>
      <c r="BI580" s="160">
        <f>IF(N580="nulová",J580,0)</f>
        <v>0</v>
      </c>
      <c r="BJ580" s="16" t="s">
        <v>89</v>
      </c>
      <c r="BK580" s="160">
        <f>ROUND(I580*H580,2)</f>
        <v>0</v>
      </c>
      <c r="BL580" s="16" t="s">
        <v>243</v>
      </c>
      <c r="BM580" s="159" t="s">
        <v>1309</v>
      </c>
    </row>
    <row r="581" spans="1:65" s="13" customFormat="1" ht="11.25" x14ac:dyDescent="0.2">
      <c r="B581" s="161"/>
      <c r="D581" s="162" t="s">
        <v>160</v>
      </c>
      <c r="F581" s="164" t="s">
        <v>1310</v>
      </c>
      <c r="H581" s="165">
        <v>165.88</v>
      </c>
      <c r="I581" s="166"/>
      <c r="L581" s="161"/>
      <c r="M581" s="167"/>
      <c r="N581" s="168"/>
      <c r="O581" s="168"/>
      <c r="P581" s="168"/>
      <c r="Q581" s="168"/>
      <c r="R581" s="168"/>
      <c r="S581" s="168"/>
      <c r="T581" s="169"/>
      <c r="AT581" s="163" t="s">
        <v>160</v>
      </c>
      <c r="AU581" s="163" t="s">
        <v>89</v>
      </c>
      <c r="AV581" s="13" t="s">
        <v>89</v>
      </c>
      <c r="AW581" s="13" t="s">
        <v>3</v>
      </c>
      <c r="AX581" s="13" t="s">
        <v>83</v>
      </c>
      <c r="AY581" s="163" t="s">
        <v>151</v>
      </c>
    </row>
    <row r="582" spans="1:65" s="2" customFormat="1" ht="21.75" customHeight="1" x14ac:dyDescent="0.2">
      <c r="A582" s="31"/>
      <c r="B582" s="147"/>
      <c r="C582" s="148" t="s">
        <v>1311</v>
      </c>
      <c r="D582" s="148" t="s">
        <v>153</v>
      </c>
      <c r="E582" s="149" t="s">
        <v>1312</v>
      </c>
      <c r="F582" s="150" t="s">
        <v>1313</v>
      </c>
      <c r="G582" s="151" t="s">
        <v>225</v>
      </c>
      <c r="H582" s="152">
        <v>152.9</v>
      </c>
      <c r="I582" s="153"/>
      <c r="J582" s="154">
        <f>ROUND(I582*H582,2)</f>
        <v>0</v>
      </c>
      <c r="K582" s="150" t="s">
        <v>157</v>
      </c>
      <c r="L582" s="32"/>
      <c r="M582" s="155" t="s">
        <v>1</v>
      </c>
      <c r="N582" s="156" t="s">
        <v>44</v>
      </c>
      <c r="O582" s="57"/>
      <c r="P582" s="157">
        <f>O582*H582</f>
        <v>0</v>
      </c>
      <c r="Q582" s="157">
        <v>0</v>
      </c>
      <c r="R582" s="157">
        <f>Q582*H582</f>
        <v>0</v>
      </c>
      <c r="S582" s="157">
        <v>0</v>
      </c>
      <c r="T582" s="158">
        <f>S582*H582</f>
        <v>0</v>
      </c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R582" s="159" t="s">
        <v>243</v>
      </c>
      <c r="AT582" s="159" t="s">
        <v>153</v>
      </c>
      <c r="AU582" s="159" t="s">
        <v>89</v>
      </c>
      <c r="AY582" s="16" t="s">
        <v>151</v>
      </c>
      <c r="BE582" s="160">
        <f>IF(N582="základní",J582,0)</f>
        <v>0</v>
      </c>
      <c r="BF582" s="160">
        <f>IF(N582="snížená",J582,0)</f>
        <v>0</v>
      </c>
      <c r="BG582" s="160">
        <f>IF(N582="zákl. přenesená",J582,0)</f>
        <v>0</v>
      </c>
      <c r="BH582" s="160">
        <f>IF(N582="sníž. přenesená",J582,0)</f>
        <v>0</v>
      </c>
      <c r="BI582" s="160">
        <f>IF(N582="nulová",J582,0)</f>
        <v>0</v>
      </c>
      <c r="BJ582" s="16" t="s">
        <v>89</v>
      </c>
      <c r="BK582" s="160">
        <f>ROUND(I582*H582,2)</f>
        <v>0</v>
      </c>
      <c r="BL582" s="16" t="s">
        <v>243</v>
      </c>
      <c r="BM582" s="159" t="s">
        <v>1314</v>
      </c>
    </row>
    <row r="583" spans="1:65" s="13" customFormat="1" ht="11.25" x14ac:dyDescent="0.2">
      <c r="B583" s="161"/>
      <c r="D583" s="162" t="s">
        <v>160</v>
      </c>
      <c r="E583" s="163" t="s">
        <v>1</v>
      </c>
      <c r="F583" s="164" t="s">
        <v>1315</v>
      </c>
      <c r="H583" s="165">
        <v>152.9</v>
      </c>
      <c r="I583" s="166"/>
      <c r="L583" s="161"/>
      <c r="M583" s="167"/>
      <c r="N583" s="168"/>
      <c r="O583" s="168"/>
      <c r="P583" s="168"/>
      <c r="Q583" s="168"/>
      <c r="R583" s="168"/>
      <c r="S583" s="168"/>
      <c r="T583" s="169"/>
      <c r="AT583" s="163" t="s">
        <v>160</v>
      </c>
      <c r="AU583" s="163" t="s">
        <v>89</v>
      </c>
      <c r="AV583" s="13" t="s">
        <v>89</v>
      </c>
      <c r="AW583" s="13" t="s">
        <v>34</v>
      </c>
      <c r="AX583" s="13" t="s">
        <v>83</v>
      </c>
      <c r="AY583" s="163" t="s">
        <v>151</v>
      </c>
    </row>
    <row r="584" spans="1:65" s="2" customFormat="1" ht="24" x14ac:dyDescent="0.2">
      <c r="A584" s="31"/>
      <c r="B584" s="147"/>
      <c r="C584" s="178" t="s">
        <v>1316</v>
      </c>
      <c r="D584" s="178" t="s">
        <v>344</v>
      </c>
      <c r="E584" s="179" t="s">
        <v>1317</v>
      </c>
      <c r="F584" s="180" t="s">
        <v>1318</v>
      </c>
      <c r="G584" s="181" t="s">
        <v>225</v>
      </c>
      <c r="H584" s="182">
        <v>155.958</v>
      </c>
      <c r="I584" s="183"/>
      <c r="J584" s="184">
        <f>ROUND(I584*H584,2)</f>
        <v>0</v>
      </c>
      <c r="K584" s="180" t="s">
        <v>157</v>
      </c>
      <c r="L584" s="185"/>
      <c r="M584" s="186" t="s">
        <v>1</v>
      </c>
      <c r="N584" s="187" t="s">
        <v>44</v>
      </c>
      <c r="O584" s="57"/>
      <c r="P584" s="157">
        <f>O584*H584</f>
        <v>0</v>
      </c>
      <c r="Q584" s="157">
        <v>8.0000000000000004E-4</v>
      </c>
      <c r="R584" s="157">
        <f>Q584*H584</f>
        <v>0.1247664</v>
      </c>
      <c r="S584" s="157">
        <v>0</v>
      </c>
      <c r="T584" s="158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59" t="s">
        <v>324</v>
      </c>
      <c r="AT584" s="159" t="s">
        <v>344</v>
      </c>
      <c r="AU584" s="159" t="s">
        <v>89</v>
      </c>
      <c r="AY584" s="16" t="s">
        <v>151</v>
      </c>
      <c r="BE584" s="160">
        <f>IF(N584="základní",J584,0)</f>
        <v>0</v>
      </c>
      <c r="BF584" s="160">
        <f>IF(N584="snížená",J584,0)</f>
        <v>0</v>
      </c>
      <c r="BG584" s="160">
        <f>IF(N584="zákl. přenesená",J584,0)</f>
        <v>0</v>
      </c>
      <c r="BH584" s="160">
        <f>IF(N584="sníž. přenesená",J584,0)</f>
        <v>0</v>
      </c>
      <c r="BI584" s="160">
        <f>IF(N584="nulová",J584,0)</f>
        <v>0</v>
      </c>
      <c r="BJ584" s="16" t="s">
        <v>89</v>
      </c>
      <c r="BK584" s="160">
        <f>ROUND(I584*H584,2)</f>
        <v>0</v>
      </c>
      <c r="BL584" s="16" t="s">
        <v>243</v>
      </c>
      <c r="BM584" s="159" t="s">
        <v>1319</v>
      </c>
    </row>
    <row r="585" spans="1:65" s="13" customFormat="1" ht="11.25" x14ac:dyDescent="0.2">
      <c r="B585" s="161"/>
      <c r="D585" s="162" t="s">
        <v>160</v>
      </c>
      <c r="F585" s="164" t="s">
        <v>1320</v>
      </c>
      <c r="H585" s="165">
        <v>155.958</v>
      </c>
      <c r="I585" s="166"/>
      <c r="L585" s="161"/>
      <c r="M585" s="167"/>
      <c r="N585" s="168"/>
      <c r="O585" s="168"/>
      <c r="P585" s="168"/>
      <c r="Q585" s="168"/>
      <c r="R585" s="168"/>
      <c r="S585" s="168"/>
      <c r="T585" s="169"/>
      <c r="AT585" s="163" t="s">
        <v>160</v>
      </c>
      <c r="AU585" s="163" t="s">
        <v>89</v>
      </c>
      <c r="AV585" s="13" t="s">
        <v>89</v>
      </c>
      <c r="AW585" s="13" t="s">
        <v>3</v>
      </c>
      <c r="AX585" s="13" t="s">
        <v>83</v>
      </c>
      <c r="AY585" s="163" t="s">
        <v>151</v>
      </c>
    </row>
    <row r="586" spans="1:65" s="2" customFormat="1" ht="24" x14ac:dyDescent="0.2">
      <c r="A586" s="31"/>
      <c r="B586" s="147"/>
      <c r="C586" s="148" t="s">
        <v>1321</v>
      </c>
      <c r="D586" s="148" t="s">
        <v>153</v>
      </c>
      <c r="E586" s="149" t="s">
        <v>1322</v>
      </c>
      <c r="F586" s="150" t="s">
        <v>1323</v>
      </c>
      <c r="G586" s="151" t="s">
        <v>225</v>
      </c>
      <c r="H586" s="152">
        <v>11</v>
      </c>
      <c r="I586" s="153"/>
      <c r="J586" s="154">
        <f>ROUND(I586*H586,2)</f>
        <v>0</v>
      </c>
      <c r="K586" s="150" t="s">
        <v>157</v>
      </c>
      <c r="L586" s="32"/>
      <c r="M586" s="155" t="s">
        <v>1</v>
      </c>
      <c r="N586" s="156" t="s">
        <v>44</v>
      </c>
      <c r="O586" s="57"/>
      <c r="P586" s="157">
        <f>O586*H586</f>
        <v>0</v>
      </c>
      <c r="Q586" s="157">
        <v>0</v>
      </c>
      <c r="R586" s="157">
        <f>Q586*H586</f>
        <v>0</v>
      </c>
      <c r="S586" s="157">
        <v>1.7250000000000001E-2</v>
      </c>
      <c r="T586" s="158">
        <f>S586*H586</f>
        <v>0.18975000000000003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59" t="s">
        <v>243</v>
      </c>
      <c r="AT586" s="159" t="s">
        <v>153</v>
      </c>
      <c r="AU586" s="159" t="s">
        <v>89</v>
      </c>
      <c r="AY586" s="16" t="s">
        <v>151</v>
      </c>
      <c r="BE586" s="160">
        <f>IF(N586="základní",J586,0)</f>
        <v>0</v>
      </c>
      <c r="BF586" s="160">
        <f>IF(N586="snížená",J586,0)</f>
        <v>0</v>
      </c>
      <c r="BG586" s="160">
        <f>IF(N586="zákl. přenesená",J586,0)</f>
        <v>0</v>
      </c>
      <c r="BH586" s="160">
        <f>IF(N586="sníž. přenesená",J586,0)</f>
        <v>0</v>
      </c>
      <c r="BI586" s="160">
        <f>IF(N586="nulová",J586,0)</f>
        <v>0</v>
      </c>
      <c r="BJ586" s="16" t="s">
        <v>89</v>
      </c>
      <c r="BK586" s="160">
        <f>ROUND(I586*H586,2)</f>
        <v>0</v>
      </c>
      <c r="BL586" s="16" t="s">
        <v>243</v>
      </c>
      <c r="BM586" s="159" t="s">
        <v>1324</v>
      </c>
    </row>
    <row r="587" spans="1:65" s="2" customFormat="1" ht="21.75" customHeight="1" x14ac:dyDescent="0.2">
      <c r="A587" s="31"/>
      <c r="B587" s="147"/>
      <c r="C587" s="148" t="s">
        <v>1325</v>
      </c>
      <c r="D587" s="148" t="s">
        <v>153</v>
      </c>
      <c r="E587" s="149" t="s">
        <v>1326</v>
      </c>
      <c r="F587" s="150" t="s">
        <v>1327</v>
      </c>
      <c r="G587" s="151" t="s">
        <v>306</v>
      </c>
      <c r="H587" s="152">
        <v>6.05</v>
      </c>
      <c r="I587" s="153"/>
      <c r="J587" s="154">
        <f>ROUND(I587*H587,2)</f>
        <v>0</v>
      </c>
      <c r="K587" s="150" t="s">
        <v>157</v>
      </c>
      <c r="L587" s="32"/>
      <c r="M587" s="155" t="s">
        <v>1</v>
      </c>
      <c r="N587" s="156" t="s">
        <v>44</v>
      </c>
      <c r="O587" s="57"/>
      <c r="P587" s="157">
        <f>O587*H587</f>
        <v>0</v>
      </c>
      <c r="Q587" s="157">
        <v>1.0019999999999999E-2</v>
      </c>
      <c r="R587" s="157">
        <f>Q587*H587</f>
        <v>6.0620999999999994E-2</v>
      </c>
      <c r="S587" s="157">
        <v>0</v>
      </c>
      <c r="T587" s="158">
        <f>S587*H587</f>
        <v>0</v>
      </c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R587" s="159" t="s">
        <v>243</v>
      </c>
      <c r="AT587" s="159" t="s">
        <v>153</v>
      </c>
      <c r="AU587" s="159" t="s">
        <v>89</v>
      </c>
      <c r="AY587" s="16" t="s">
        <v>151</v>
      </c>
      <c r="BE587" s="160">
        <f>IF(N587="základní",J587,0)</f>
        <v>0</v>
      </c>
      <c r="BF587" s="160">
        <f>IF(N587="snížená",J587,0)</f>
        <v>0</v>
      </c>
      <c r="BG587" s="160">
        <f>IF(N587="zákl. přenesená",J587,0)</f>
        <v>0</v>
      </c>
      <c r="BH587" s="160">
        <f>IF(N587="sníž. přenesená",J587,0)</f>
        <v>0</v>
      </c>
      <c r="BI587" s="160">
        <f>IF(N587="nulová",J587,0)</f>
        <v>0</v>
      </c>
      <c r="BJ587" s="16" t="s">
        <v>89</v>
      </c>
      <c r="BK587" s="160">
        <f>ROUND(I587*H587,2)</f>
        <v>0</v>
      </c>
      <c r="BL587" s="16" t="s">
        <v>243</v>
      </c>
      <c r="BM587" s="159" t="s">
        <v>1328</v>
      </c>
    </row>
    <row r="588" spans="1:65" s="13" customFormat="1" ht="11.25" x14ac:dyDescent="0.2">
      <c r="B588" s="161"/>
      <c r="D588" s="162" t="s">
        <v>160</v>
      </c>
      <c r="E588" s="163" t="s">
        <v>1</v>
      </c>
      <c r="F588" s="164" t="s">
        <v>1329</v>
      </c>
      <c r="H588" s="165">
        <v>6.05</v>
      </c>
      <c r="I588" s="166"/>
      <c r="L588" s="161"/>
      <c r="M588" s="167"/>
      <c r="N588" s="168"/>
      <c r="O588" s="168"/>
      <c r="P588" s="168"/>
      <c r="Q588" s="168"/>
      <c r="R588" s="168"/>
      <c r="S588" s="168"/>
      <c r="T588" s="169"/>
      <c r="AT588" s="163" t="s">
        <v>160</v>
      </c>
      <c r="AU588" s="163" t="s">
        <v>89</v>
      </c>
      <c r="AV588" s="13" t="s">
        <v>89</v>
      </c>
      <c r="AW588" s="13" t="s">
        <v>34</v>
      </c>
      <c r="AX588" s="13" t="s">
        <v>83</v>
      </c>
      <c r="AY588" s="163" t="s">
        <v>151</v>
      </c>
    </row>
    <row r="589" spans="1:65" s="2" customFormat="1" ht="21.75" customHeight="1" x14ac:dyDescent="0.2">
      <c r="A589" s="31"/>
      <c r="B589" s="147"/>
      <c r="C589" s="148" t="s">
        <v>1330</v>
      </c>
      <c r="D589" s="148" t="s">
        <v>153</v>
      </c>
      <c r="E589" s="149" t="s">
        <v>1331</v>
      </c>
      <c r="F589" s="150" t="s">
        <v>1332</v>
      </c>
      <c r="G589" s="151" t="s">
        <v>306</v>
      </c>
      <c r="H589" s="152">
        <v>3.45</v>
      </c>
      <c r="I589" s="153"/>
      <c r="J589" s="154">
        <f>ROUND(I589*H589,2)</f>
        <v>0</v>
      </c>
      <c r="K589" s="150" t="s">
        <v>157</v>
      </c>
      <c r="L589" s="32"/>
      <c r="M589" s="155" t="s">
        <v>1</v>
      </c>
      <c r="N589" s="156" t="s">
        <v>44</v>
      </c>
      <c r="O589" s="57"/>
      <c r="P589" s="157">
        <f>O589*H589</f>
        <v>0</v>
      </c>
      <c r="Q589" s="157">
        <v>1.486E-2</v>
      </c>
      <c r="R589" s="157">
        <f>Q589*H589</f>
        <v>5.1267E-2</v>
      </c>
      <c r="S589" s="157">
        <v>0</v>
      </c>
      <c r="T589" s="158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59" t="s">
        <v>243</v>
      </c>
      <c r="AT589" s="159" t="s">
        <v>153</v>
      </c>
      <c r="AU589" s="159" t="s">
        <v>89</v>
      </c>
      <c r="AY589" s="16" t="s">
        <v>151</v>
      </c>
      <c r="BE589" s="160">
        <f>IF(N589="základní",J589,0)</f>
        <v>0</v>
      </c>
      <c r="BF589" s="160">
        <f>IF(N589="snížená",J589,0)</f>
        <v>0</v>
      </c>
      <c r="BG589" s="160">
        <f>IF(N589="zákl. přenesená",J589,0)</f>
        <v>0</v>
      </c>
      <c r="BH589" s="160">
        <f>IF(N589="sníž. přenesená",J589,0)</f>
        <v>0</v>
      </c>
      <c r="BI589" s="160">
        <f>IF(N589="nulová",J589,0)</f>
        <v>0</v>
      </c>
      <c r="BJ589" s="16" t="s">
        <v>89</v>
      </c>
      <c r="BK589" s="160">
        <f>ROUND(I589*H589,2)</f>
        <v>0</v>
      </c>
      <c r="BL589" s="16" t="s">
        <v>243</v>
      </c>
      <c r="BM589" s="159" t="s">
        <v>1333</v>
      </c>
    </row>
    <row r="590" spans="1:65" s="2" customFormat="1" ht="21.75" customHeight="1" x14ac:dyDescent="0.2">
      <c r="A590" s="31"/>
      <c r="B590" s="147"/>
      <c r="C590" s="148" t="s">
        <v>1334</v>
      </c>
      <c r="D590" s="148" t="s">
        <v>153</v>
      </c>
      <c r="E590" s="149" t="s">
        <v>1331</v>
      </c>
      <c r="F590" s="150" t="s">
        <v>1332</v>
      </c>
      <c r="G590" s="151" t="s">
        <v>306</v>
      </c>
      <c r="H590" s="152">
        <v>3.15</v>
      </c>
      <c r="I590" s="153"/>
      <c r="J590" s="154">
        <f>ROUND(I590*H590,2)</f>
        <v>0</v>
      </c>
      <c r="K590" s="150" t="s">
        <v>157</v>
      </c>
      <c r="L590" s="32"/>
      <c r="M590" s="155" t="s">
        <v>1</v>
      </c>
      <c r="N590" s="156" t="s">
        <v>44</v>
      </c>
      <c r="O590" s="57"/>
      <c r="P590" s="157">
        <f>O590*H590</f>
        <v>0</v>
      </c>
      <c r="Q590" s="157">
        <v>1.486E-2</v>
      </c>
      <c r="R590" s="157">
        <f>Q590*H590</f>
        <v>4.6808999999999996E-2</v>
      </c>
      <c r="S590" s="157">
        <v>0</v>
      </c>
      <c r="T590" s="158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59" t="s">
        <v>243</v>
      </c>
      <c r="AT590" s="159" t="s">
        <v>153</v>
      </c>
      <c r="AU590" s="159" t="s">
        <v>89</v>
      </c>
      <c r="AY590" s="16" t="s">
        <v>151</v>
      </c>
      <c r="BE590" s="160">
        <f>IF(N590="základní",J590,0)</f>
        <v>0</v>
      </c>
      <c r="BF590" s="160">
        <f>IF(N590="snížená",J590,0)</f>
        <v>0</v>
      </c>
      <c r="BG590" s="160">
        <f>IF(N590="zákl. přenesená",J590,0)</f>
        <v>0</v>
      </c>
      <c r="BH590" s="160">
        <f>IF(N590="sníž. přenesená",J590,0)</f>
        <v>0</v>
      </c>
      <c r="BI590" s="160">
        <f>IF(N590="nulová",J590,0)</f>
        <v>0</v>
      </c>
      <c r="BJ590" s="16" t="s">
        <v>89</v>
      </c>
      <c r="BK590" s="160">
        <f>ROUND(I590*H590,2)</f>
        <v>0</v>
      </c>
      <c r="BL590" s="16" t="s">
        <v>243</v>
      </c>
      <c r="BM590" s="159" t="s">
        <v>1335</v>
      </c>
    </row>
    <row r="591" spans="1:65" s="13" customFormat="1" ht="11.25" x14ac:dyDescent="0.2">
      <c r="B591" s="161"/>
      <c r="D591" s="162" t="s">
        <v>160</v>
      </c>
      <c r="E591" s="163" t="s">
        <v>1</v>
      </c>
      <c r="F591" s="164" t="s">
        <v>1336</v>
      </c>
      <c r="H591" s="165">
        <v>3.15</v>
      </c>
      <c r="I591" s="166"/>
      <c r="L591" s="161"/>
      <c r="M591" s="167"/>
      <c r="N591" s="168"/>
      <c r="O591" s="168"/>
      <c r="P591" s="168"/>
      <c r="Q591" s="168"/>
      <c r="R591" s="168"/>
      <c r="S591" s="168"/>
      <c r="T591" s="169"/>
      <c r="AT591" s="163" t="s">
        <v>160</v>
      </c>
      <c r="AU591" s="163" t="s">
        <v>89</v>
      </c>
      <c r="AV591" s="13" t="s">
        <v>89</v>
      </c>
      <c r="AW591" s="13" t="s">
        <v>34</v>
      </c>
      <c r="AX591" s="13" t="s">
        <v>83</v>
      </c>
      <c r="AY591" s="163" t="s">
        <v>151</v>
      </c>
    </row>
    <row r="592" spans="1:65" s="2" customFormat="1" ht="16.5" customHeight="1" x14ac:dyDescent="0.2">
      <c r="A592" s="31"/>
      <c r="B592" s="147"/>
      <c r="C592" s="148" t="s">
        <v>1337</v>
      </c>
      <c r="D592" s="148" t="s">
        <v>153</v>
      </c>
      <c r="E592" s="149" t="s">
        <v>1338</v>
      </c>
      <c r="F592" s="150" t="s">
        <v>1339</v>
      </c>
      <c r="G592" s="151" t="s">
        <v>246</v>
      </c>
      <c r="H592" s="152">
        <v>1</v>
      </c>
      <c r="I592" s="153"/>
      <c r="J592" s="154">
        <f>ROUND(I592*H592,2)</f>
        <v>0</v>
      </c>
      <c r="K592" s="150" t="s">
        <v>157</v>
      </c>
      <c r="L592" s="32"/>
      <c r="M592" s="155" t="s">
        <v>1</v>
      </c>
      <c r="N592" s="156" t="s">
        <v>44</v>
      </c>
      <c r="O592" s="57"/>
      <c r="P592" s="157">
        <f>O592*H592</f>
        <v>0</v>
      </c>
      <c r="Q592" s="157">
        <v>2.2000000000000001E-4</v>
      </c>
      <c r="R592" s="157">
        <f>Q592*H592</f>
        <v>2.2000000000000001E-4</v>
      </c>
      <c r="S592" s="157">
        <v>0</v>
      </c>
      <c r="T592" s="158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59" t="s">
        <v>243</v>
      </c>
      <c r="AT592" s="159" t="s">
        <v>153</v>
      </c>
      <c r="AU592" s="159" t="s">
        <v>89</v>
      </c>
      <c r="AY592" s="16" t="s">
        <v>151</v>
      </c>
      <c r="BE592" s="160">
        <f>IF(N592="základní",J592,0)</f>
        <v>0</v>
      </c>
      <c r="BF592" s="160">
        <f>IF(N592="snížená",J592,0)</f>
        <v>0</v>
      </c>
      <c r="BG592" s="160">
        <f>IF(N592="zákl. přenesená",J592,0)</f>
        <v>0</v>
      </c>
      <c r="BH592" s="160">
        <f>IF(N592="sníž. přenesená",J592,0)</f>
        <v>0</v>
      </c>
      <c r="BI592" s="160">
        <f>IF(N592="nulová",J592,0)</f>
        <v>0</v>
      </c>
      <c r="BJ592" s="16" t="s">
        <v>89</v>
      </c>
      <c r="BK592" s="160">
        <f>ROUND(I592*H592,2)</f>
        <v>0</v>
      </c>
      <c r="BL592" s="16" t="s">
        <v>243</v>
      </c>
      <c r="BM592" s="159" t="s">
        <v>1340</v>
      </c>
    </row>
    <row r="593" spans="1:65" s="2" customFormat="1" ht="33" customHeight="1" x14ac:dyDescent="0.2">
      <c r="A593" s="31"/>
      <c r="B593" s="147"/>
      <c r="C593" s="178" t="s">
        <v>1341</v>
      </c>
      <c r="D593" s="178" t="s">
        <v>344</v>
      </c>
      <c r="E593" s="179" t="s">
        <v>1342</v>
      </c>
      <c r="F593" s="180" t="s">
        <v>1343</v>
      </c>
      <c r="G593" s="181" t="s">
        <v>246</v>
      </c>
      <c r="H593" s="182">
        <v>1</v>
      </c>
      <c r="I593" s="183"/>
      <c r="J593" s="184">
        <f>ROUND(I593*H593,2)</f>
        <v>0</v>
      </c>
      <c r="K593" s="180" t="s">
        <v>157</v>
      </c>
      <c r="L593" s="185"/>
      <c r="M593" s="186" t="s">
        <v>1</v>
      </c>
      <c r="N593" s="187" t="s">
        <v>44</v>
      </c>
      <c r="O593" s="57"/>
      <c r="P593" s="157">
        <f>O593*H593</f>
        <v>0</v>
      </c>
      <c r="Q593" s="157">
        <v>1.272E-2</v>
      </c>
      <c r="R593" s="157">
        <f>Q593*H593</f>
        <v>1.272E-2</v>
      </c>
      <c r="S593" s="157">
        <v>0</v>
      </c>
      <c r="T593" s="158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59" t="s">
        <v>324</v>
      </c>
      <c r="AT593" s="159" t="s">
        <v>344</v>
      </c>
      <c r="AU593" s="159" t="s">
        <v>89</v>
      </c>
      <c r="AY593" s="16" t="s">
        <v>151</v>
      </c>
      <c r="BE593" s="160">
        <f>IF(N593="základní",J593,0)</f>
        <v>0</v>
      </c>
      <c r="BF593" s="160">
        <f>IF(N593="snížená",J593,0)</f>
        <v>0</v>
      </c>
      <c r="BG593" s="160">
        <f>IF(N593="zákl. přenesená",J593,0)</f>
        <v>0</v>
      </c>
      <c r="BH593" s="160">
        <f>IF(N593="sníž. přenesená",J593,0)</f>
        <v>0</v>
      </c>
      <c r="BI593" s="160">
        <f>IF(N593="nulová",J593,0)</f>
        <v>0</v>
      </c>
      <c r="BJ593" s="16" t="s">
        <v>89</v>
      </c>
      <c r="BK593" s="160">
        <f>ROUND(I593*H593,2)</f>
        <v>0</v>
      </c>
      <c r="BL593" s="16" t="s">
        <v>243</v>
      </c>
      <c r="BM593" s="159" t="s">
        <v>1344</v>
      </c>
    </row>
    <row r="594" spans="1:65" s="2" customFormat="1" ht="33" customHeight="1" x14ac:dyDescent="0.2">
      <c r="A594" s="31"/>
      <c r="B594" s="147"/>
      <c r="C594" s="148" t="s">
        <v>1345</v>
      </c>
      <c r="D594" s="148" t="s">
        <v>153</v>
      </c>
      <c r="E594" s="149" t="s">
        <v>1346</v>
      </c>
      <c r="F594" s="150" t="s">
        <v>1347</v>
      </c>
      <c r="G594" s="151" t="s">
        <v>246</v>
      </c>
      <c r="H594" s="152">
        <v>2</v>
      </c>
      <c r="I594" s="153"/>
      <c r="J594" s="154">
        <f>ROUND(I594*H594,2)</f>
        <v>0</v>
      </c>
      <c r="K594" s="150" t="s">
        <v>157</v>
      </c>
      <c r="L594" s="32"/>
      <c r="M594" s="155" t="s">
        <v>1</v>
      </c>
      <c r="N594" s="156" t="s">
        <v>44</v>
      </c>
      <c r="O594" s="57"/>
      <c r="P594" s="157">
        <f>O594*H594</f>
        <v>0</v>
      </c>
      <c r="Q594" s="157">
        <v>0</v>
      </c>
      <c r="R594" s="157">
        <f>Q594*H594</f>
        <v>0</v>
      </c>
      <c r="S594" s="157">
        <v>0</v>
      </c>
      <c r="T594" s="158">
        <f>S594*H594</f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59" t="s">
        <v>243</v>
      </c>
      <c r="AT594" s="159" t="s">
        <v>153</v>
      </c>
      <c r="AU594" s="159" t="s">
        <v>89</v>
      </c>
      <c r="AY594" s="16" t="s">
        <v>151</v>
      </c>
      <c r="BE594" s="160">
        <f>IF(N594="základní",J594,0)</f>
        <v>0</v>
      </c>
      <c r="BF594" s="160">
        <f>IF(N594="snížená",J594,0)</f>
        <v>0</v>
      </c>
      <c r="BG594" s="160">
        <f>IF(N594="zákl. přenesená",J594,0)</f>
        <v>0</v>
      </c>
      <c r="BH594" s="160">
        <f>IF(N594="sníž. přenesená",J594,0)</f>
        <v>0</v>
      </c>
      <c r="BI594" s="160">
        <f>IF(N594="nulová",J594,0)</f>
        <v>0</v>
      </c>
      <c r="BJ594" s="16" t="s">
        <v>89</v>
      </c>
      <c r="BK594" s="160">
        <f>ROUND(I594*H594,2)</f>
        <v>0</v>
      </c>
      <c r="BL594" s="16" t="s">
        <v>243</v>
      </c>
      <c r="BM594" s="159" t="s">
        <v>1348</v>
      </c>
    </row>
    <row r="595" spans="1:65" s="2" customFormat="1" ht="33" customHeight="1" x14ac:dyDescent="0.2">
      <c r="A595" s="31"/>
      <c r="B595" s="147"/>
      <c r="C595" s="178" t="s">
        <v>1349</v>
      </c>
      <c r="D595" s="178" t="s">
        <v>344</v>
      </c>
      <c r="E595" s="179" t="s">
        <v>1350</v>
      </c>
      <c r="F595" s="180" t="s">
        <v>1351</v>
      </c>
      <c r="G595" s="181" t="s">
        <v>246</v>
      </c>
      <c r="H595" s="182">
        <v>2</v>
      </c>
      <c r="I595" s="183"/>
      <c r="J595" s="184">
        <f>ROUND(I595*H595,2)</f>
        <v>0</v>
      </c>
      <c r="K595" s="180" t="s">
        <v>157</v>
      </c>
      <c r="L595" s="185"/>
      <c r="M595" s="186" t="s">
        <v>1</v>
      </c>
      <c r="N595" s="187" t="s">
        <v>44</v>
      </c>
      <c r="O595" s="57"/>
      <c r="P595" s="157">
        <f>O595*H595</f>
        <v>0</v>
      </c>
      <c r="Q595" s="157">
        <v>6.0999999999999999E-2</v>
      </c>
      <c r="R595" s="157">
        <f>Q595*H595</f>
        <v>0.122</v>
      </c>
      <c r="S595" s="157">
        <v>0</v>
      </c>
      <c r="T595" s="158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59" t="s">
        <v>324</v>
      </c>
      <c r="AT595" s="159" t="s">
        <v>344</v>
      </c>
      <c r="AU595" s="159" t="s">
        <v>89</v>
      </c>
      <c r="AY595" s="16" t="s">
        <v>151</v>
      </c>
      <c r="BE595" s="160">
        <f>IF(N595="základní",J595,0)</f>
        <v>0</v>
      </c>
      <c r="BF595" s="160">
        <f>IF(N595="snížená",J595,0)</f>
        <v>0</v>
      </c>
      <c r="BG595" s="160">
        <f>IF(N595="zákl. přenesená",J595,0)</f>
        <v>0</v>
      </c>
      <c r="BH595" s="160">
        <f>IF(N595="sníž. přenesená",J595,0)</f>
        <v>0</v>
      </c>
      <c r="BI595" s="160">
        <f>IF(N595="nulová",J595,0)</f>
        <v>0</v>
      </c>
      <c r="BJ595" s="16" t="s">
        <v>89</v>
      </c>
      <c r="BK595" s="160">
        <f>ROUND(I595*H595,2)</f>
        <v>0</v>
      </c>
      <c r="BL595" s="16" t="s">
        <v>243</v>
      </c>
      <c r="BM595" s="159" t="s">
        <v>1352</v>
      </c>
    </row>
    <row r="596" spans="1:65" s="2" customFormat="1" ht="24" x14ac:dyDescent="0.2">
      <c r="A596" s="31"/>
      <c r="B596" s="147"/>
      <c r="C596" s="148" t="s">
        <v>1353</v>
      </c>
      <c r="D596" s="148" t="s">
        <v>153</v>
      </c>
      <c r="E596" s="149" t="s">
        <v>1354</v>
      </c>
      <c r="F596" s="150" t="s">
        <v>1355</v>
      </c>
      <c r="G596" s="151" t="s">
        <v>180</v>
      </c>
      <c r="H596" s="152">
        <v>2.4870000000000001</v>
      </c>
      <c r="I596" s="153"/>
      <c r="J596" s="154">
        <f>ROUND(I596*H596,2)</f>
        <v>0</v>
      </c>
      <c r="K596" s="150" t="s">
        <v>157</v>
      </c>
      <c r="L596" s="32"/>
      <c r="M596" s="155" t="s">
        <v>1</v>
      </c>
      <c r="N596" s="156" t="s">
        <v>44</v>
      </c>
      <c r="O596" s="57"/>
      <c r="P596" s="157">
        <f>O596*H596</f>
        <v>0</v>
      </c>
      <c r="Q596" s="157">
        <v>0</v>
      </c>
      <c r="R596" s="157">
        <f>Q596*H596</f>
        <v>0</v>
      </c>
      <c r="S596" s="157">
        <v>0</v>
      </c>
      <c r="T596" s="158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59" t="s">
        <v>243</v>
      </c>
      <c r="AT596" s="159" t="s">
        <v>153</v>
      </c>
      <c r="AU596" s="159" t="s">
        <v>89</v>
      </c>
      <c r="AY596" s="16" t="s">
        <v>151</v>
      </c>
      <c r="BE596" s="160">
        <f>IF(N596="základní",J596,0)</f>
        <v>0</v>
      </c>
      <c r="BF596" s="160">
        <f>IF(N596="snížená",J596,0)</f>
        <v>0</v>
      </c>
      <c r="BG596" s="160">
        <f>IF(N596="zákl. přenesená",J596,0)</f>
        <v>0</v>
      </c>
      <c r="BH596" s="160">
        <f>IF(N596="sníž. přenesená",J596,0)</f>
        <v>0</v>
      </c>
      <c r="BI596" s="160">
        <f>IF(N596="nulová",J596,0)</f>
        <v>0</v>
      </c>
      <c r="BJ596" s="16" t="s">
        <v>89</v>
      </c>
      <c r="BK596" s="160">
        <f>ROUND(I596*H596,2)</f>
        <v>0</v>
      </c>
      <c r="BL596" s="16" t="s">
        <v>243</v>
      </c>
      <c r="BM596" s="159" t="s">
        <v>1356</v>
      </c>
    </row>
    <row r="597" spans="1:65" s="12" customFormat="1" ht="22.9" customHeight="1" x14ac:dyDescent="0.2">
      <c r="B597" s="134"/>
      <c r="D597" s="135" t="s">
        <v>77</v>
      </c>
      <c r="E597" s="145" t="s">
        <v>1357</v>
      </c>
      <c r="F597" s="145" t="s">
        <v>1358</v>
      </c>
      <c r="I597" s="137"/>
      <c r="J597" s="146">
        <f>BK597</f>
        <v>0</v>
      </c>
      <c r="L597" s="134"/>
      <c r="M597" s="139"/>
      <c r="N597" s="140"/>
      <c r="O597" s="140"/>
      <c r="P597" s="141">
        <f>SUM(P598:P602)</f>
        <v>0</v>
      </c>
      <c r="Q597" s="140"/>
      <c r="R597" s="141">
        <f>SUM(R598:R602)</f>
        <v>2.1588E-2</v>
      </c>
      <c r="S597" s="140"/>
      <c r="T597" s="142">
        <f>SUM(T598:T602)</f>
        <v>1.4362E-2</v>
      </c>
      <c r="AR597" s="135" t="s">
        <v>89</v>
      </c>
      <c r="AT597" s="143" t="s">
        <v>77</v>
      </c>
      <c r="AU597" s="143" t="s">
        <v>83</v>
      </c>
      <c r="AY597" s="135" t="s">
        <v>151</v>
      </c>
      <c r="BK597" s="144">
        <f>SUM(BK598:BK602)</f>
        <v>0</v>
      </c>
    </row>
    <row r="598" spans="1:65" s="2" customFormat="1" ht="16.5" customHeight="1" x14ac:dyDescent="0.2">
      <c r="A598" s="31"/>
      <c r="B598" s="147"/>
      <c r="C598" s="148" t="s">
        <v>1359</v>
      </c>
      <c r="D598" s="148" t="s">
        <v>153</v>
      </c>
      <c r="E598" s="149" t="s">
        <v>1360</v>
      </c>
      <c r="F598" s="150" t="s">
        <v>1361</v>
      </c>
      <c r="G598" s="151" t="s">
        <v>306</v>
      </c>
      <c r="H598" s="152">
        <v>8.6</v>
      </c>
      <c r="I598" s="153"/>
      <c r="J598" s="154">
        <f>ROUND(I598*H598,2)</f>
        <v>0</v>
      </c>
      <c r="K598" s="150" t="s">
        <v>157</v>
      </c>
      <c r="L598" s="32"/>
      <c r="M598" s="155" t="s">
        <v>1</v>
      </c>
      <c r="N598" s="156" t="s">
        <v>44</v>
      </c>
      <c r="O598" s="57"/>
      <c r="P598" s="157">
        <f>O598*H598</f>
        <v>0</v>
      </c>
      <c r="Q598" s="157">
        <v>0</v>
      </c>
      <c r="R598" s="157">
        <f>Q598*H598</f>
        <v>0</v>
      </c>
      <c r="S598" s="157">
        <v>1.67E-3</v>
      </c>
      <c r="T598" s="158">
        <f>S598*H598</f>
        <v>1.4362E-2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59" t="s">
        <v>243</v>
      </c>
      <c r="AT598" s="159" t="s">
        <v>153</v>
      </c>
      <c r="AU598" s="159" t="s">
        <v>89</v>
      </c>
      <c r="AY598" s="16" t="s">
        <v>151</v>
      </c>
      <c r="BE598" s="160">
        <f>IF(N598="základní",J598,0)</f>
        <v>0</v>
      </c>
      <c r="BF598" s="160">
        <f>IF(N598="snížená",J598,0)</f>
        <v>0</v>
      </c>
      <c r="BG598" s="160">
        <f>IF(N598="zákl. přenesená",J598,0)</f>
        <v>0</v>
      </c>
      <c r="BH598" s="160">
        <f>IF(N598="sníž. přenesená",J598,0)</f>
        <v>0</v>
      </c>
      <c r="BI598" s="160">
        <f>IF(N598="nulová",J598,0)</f>
        <v>0</v>
      </c>
      <c r="BJ598" s="16" t="s">
        <v>89</v>
      </c>
      <c r="BK598" s="160">
        <f>ROUND(I598*H598,2)</f>
        <v>0</v>
      </c>
      <c r="BL598" s="16" t="s">
        <v>243</v>
      </c>
      <c r="BM598" s="159" t="s">
        <v>1362</v>
      </c>
    </row>
    <row r="599" spans="1:65" s="13" customFormat="1" ht="11.25" x14ac:dyDescent="0.2">
      <c r="B599" s="161"/>
      <c r="D599" s="162" t="s">
        <v>160</v>
      </c>
      <c r="E599" s="163" t="s">
        <v>1</v>
      </c>
      <c r="F599" s="164" t="s">
        <v>1363</v>
      </c>
      <c r="H599" s="165">
        <v>8.6</v>
      </c>
      <c r="I599" s="166"/>
      <c r="L599" s="161"/>
      <c r="M599" s="167"/>
      <c r="N599" s="168"/>
      <c r="O599" s="168"/>
      <c r="P599" s="168"/>
      <c r="Q599" s="168"/>
      <c r="R599" s="168"/>
      <c r="S599" s="168"/>
      <c r="T599" s="169"/>
      <c r="AT599" s="163" t="s">
        <v>160</v>
      </c>
      <c r="AU599" s="163" t="s">
        <v>89</v>
      </c>
      <c r="AV599" s="13" t="s">
        <v>89</v>
      </c>
      <c r="AW599" s="13" t="s">
        <v>34</v>
      </c>
      <c r="AX599" s="13" t="s">
        <v>83</v>
      </c>
      <c r="AY599" s="163" t="s">
        <v>151</v>
      </c>
    </row>
    <row r="600" spans="1:65" s="2" customFormat="1" ht="24" x14ac:dyDescent="0.2">
      <c r="A600" s="31"/>
      <c r="B600" s="147"/>
      <c r="C600" s="148" t="s">
        <v>1364</v>
      </c>
      <c r="D600" s="148" t="s">
        <v>153</v>
      </c>
      <c r="E600" s="149" t="s">
        <v>1365</v>
      </c>
      <c r="F600" s="150" t="s">
        <v>1366</v>
      </c>
      <c r="G600" s="151" t="s">
        <v>306</v>
      </c>
      <c r="H600" s="152">
        <v>8.4</v>
      </c>
      <c r="I600" s="153"/>
      <c r="J600" s="154">
        <f>ROUND(I600*H600,2)</f>
        <v>0</v>
      </c>
      <c r="K600" s="150" t="s">
        <v>157</v>
      </c>
      <c r="L600" s="32"/>
      <c r="M600" s="155" t="s">
        <v>1</v>
      </c>
      <c r="N600" s="156" t="s">
        <v>44</v>
      </c>
      <c r="O600" s="57"/>
      <c r="P600" s="157">
        <f>O600*H600</f>
        <v>0</v>
      </c>
      <c r="Q600" s="157">
        <v>2.5699999999999998E-3</v>
      </c>
      <c r="R600" s="157">
        <f>Q600*H600</f>
        <v>2.1588E-2</v>
      </c>
      <c r="S600" s="157">
        <v>0</v>
      </c>
      <c r="T600" s="158">
        <f>S600*H600</f>
        <v>0</v>
      </c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R600" s="159" t="s">
        <v>243</v>
      </c>
      <c r="AT600" s="159" t="s">
        <v>153</v>
      </c>
      <c r="AU600" s="159" t="s">
        <v>89</v>
      </c>
      <c r="AY600" s="16" t="s">
        <v>151</v>
      </c>
      <c r="BE600" s="160">
        <f>IF(N600="základní",J600,0)</f>
        <v>0</v>
      </c>
      <c r="BF600" s="160">
        <f>IF(N600="snížená",J600,0)</f>
        <v>0</v>
      </c>
      <c r="BG600" s="160">
        <f>IF(N600="zákl. přenesená",J600,0)</f>
        <v>0</v>
      </c>
      <c r="BH600" s="160">
        <f>IF(N600="sníž. přenesená",J600,0)</f>
        <v>0</v>
      </c>
      <c r="BI600" s="160">
        <f>IF(N600="nulová",J600,0)</f>
        <v>0</v>
      </c>
      <c r="BJ600" s="16" t="s">
        <v>89</v>
      </c>
      <c r="BK600" s="160">
        <f>ROUND(I600*H600,2)</f>
        <v>0</v>
      </c>
      <c r="BL600" s="16" t="s">
        <v>243</v>
      </c>
      <c r="BM600" s="159" t="s">
        <v>1367</v>
      </c>
    </row>
    <row r="601" spans="1:65" s="13" customFormat="1" ht="11.25" x14ac:dyDescent="0.2">
      <c r="B601" s="161"/>
      <c r="D601" s="162" t="s">
        <v>160</v>
      </c>
      <c r="E601" s="163" t="s">
        <v>1</v>
      </c>
      <c r="F601" s="164" t="s">
        <v>1368</v>
      </c>
      <c r="H601" s="165">
        <v>8.4</v>
      </c>
      <c r="I601" s="166"/>
      <c r="L601" s="161"/>
      <c r="M601" s="167"/>
      <c r="N601" s="168"/>
      <c r="O601" s="168"/>
      <c r="P601" s="168"/>
      <c r="Q601" s="168"/>
      <c r="R601" s="168"/>
      <c r="S601" s="168"/>
      <c r="T601" s="169"/>
      <c r="AT601" s="163" t="s">
        <v>160</v>
      </c>
      <c r="AU601" s="163" t="s">
        <v>89</v>
      </c>
      <c r="AV601" s="13" t="s">
        <v>89</v>
      </c>
      <c r="AW601" s="13" t="s">
        <v>34</v>
      </c>
      <c r="AX601" s="13" t="s">
        <v>83</v>
      </c>
      <c r="AY601" s="163" t="s">
        <v>151</v>
      </c>
    </row>
    <row r="602" spans="1:65" s="2" customFormat="1" ht="24" x14ac:dyDescent="0.2">
      <c r="A602" s="31"/>
      <c r="B602" s="147"/>
      <c r="C602" s="148" t="s">
        <v>1369</v>
      </c>
      <c r="D602" s="148" t="s">
        <v>153</v>
      </c>
      <c r="E602" s="149" t="s">
        <v>1370</v>
      </c>
      <c r="F602" s="150" t="s">
        <v>1371</v>
      </c>
      <c r="G602" s="151" t="s">
        <v>180</v>
      </c>
      <c r="H602" s="152">
        <v>2.1999999999999999E-2</v>
      </c>
      <c r="I602" s="153"/>
      <c r="J602" s="154">
        <f>ROUND(I602*H602,2)</f>
        <v>0</v>
      </c>
      <c r="K602" s="150" t="s">
        <v>157</v>
      </c>
      <c r="L602" s="32"/>
      <c r="M602" s="155" t="s">
        <v>1</v>
      </c>
      <c r="N602" s="156" t="s">
        <v>44</v>
      </c>
      <c r="O602" s="57"/>
      <c r="P602" s="157">
        <f>O602*H602</f>
        <v>0</v>
      </c>
      <c r="Q602" s="157">
        <v>0</v>
      </c>
      <c r="R602" s="157">
        <f>Q602*H602</f>
        <v>0</v>
      </c>
      <c r="S602" s="157">
        <v>0</v>
      </c>
      <c r="T602" s="158">
        <f>S602*H602</f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159" t="s">
        <v>243</v>
      </c>
      <c r="AT602" s="159" t="s">
        <v>153</v>
      </c>
      <c r="AU602" s="159" t="s">
        <v>89</v>
      </c>
      <c r="AY602" s="16" t="s">
        <v>151</v>
      </c>
      <c r="BE602" s="160">
        <f>IF(N602="základní",J602,0)</f>
        <v>0</v>
      </c>
      <c r="BF602" s="160">
        <f>IF(N602="snížená",J602,0)</f>
        <v>0</v>
      </c>
      <c r="BG602" s="160">
        <f>IF(N602="zákl. přenesená",J602,0)</f>
        <v>0</v>
      </c>
      <c r="BH602" s="160">
        <f>IF(N602="sníž. přenesená",J602,0)</f>
        <v>0</v>
      </c>
      <c r="BI602" s="160">
        <f>IF(N602="nulová",J602,0)</f>
        <v>0</v>
      </c>
      <c r="BJ602" s="16" t="s">
        <v>89</v>
      </c>
      <c r="BK602" s="160">
        <f>ROUND(I602*H602,2)</f>
        <v>0</v>
      </c>
      <c r="BL602" s="16" t="s">
        <v>243</v>
      </c>
      <c r="BM602" s="159" t="s">
        <v>1372</v>
      </c>
    </row>
    <row r="603" spans="1:65" s="12" customFormat="1" ht="22.9" customHeight="1" x14ac:dyDescent="0.2">
      <c r="B603" s="134"/>
      <c r="D603" s="135" t="s">
        <v>77</v>
      </c>
      <c r="E603" s="145" t="s">
        <v>1373</v>
      </c>
      <c r="F603" s="145" t="s">
        <v>1374</v>
      </c>
      <c r="I603" s="137"/>
      <c r="J603" s="146">
        <f>BK603</f>
        <v>0</v>
      </c>
      <c r="L603" s="134"/>
      <c r="M603" s="139"/>
      <c r="N603" s="140"/>
      <c r="O603" s="140"/>
      <c r="P603" s="141">
        <f>P604+SUM(P605:P642)</f>
        <v>0</v>
      </c>
      <c r="Q603" s="140"/>
      <c r="R603" s="141">
        <f>R604+SUM(R605:R642)</f>
        <v>0.60257988000000007</v>
      </c>
      <c r="S603" s="140"/>
      <c r="T603" s="142">
        <f>T604+SUM(T605:T642)</f>
        <v>0.40659999999999996</v>
      </c>
      <c r="AR603" s="135" t="s">
        <v>89</v>
      </c>
      <c r="AT603" s="143" t="s">
        <v>77</v>
      </c>
      <c r="AU603" s="143" t="s">
        <v>83</v>
      </c>
      <c r="AY603" s="135" t="s">
        <v>151</v>
      </c>
      <c r="BK603" s="144">
        <f>BK604+SUM(BK605:BK642)</f>
        <v>0</v>
      </c>
    </row>
    <row r="604" spans="1:65" s="2" customFormat="1" ht="24" x14ac:dyDescent="0.2">
      <c r="A604" s="31"/>
      <c r="B604" s="147"/>
      <c r="C604" s="148" t="s">
        <v>1375</v>
      </c>
      <c r="D604" s="148" t="s">
        <v>153</v>
      </c>
      <c r="E604" s="149" t="s">
        <v>1376</v>
      </c>
      <c r="F604" s="150" t="s">
        <v>1377</v>
      </c>
      <c r="G604" s="151" t="s">
        <v>246</v>
      </c>
      <c r="H604" s="152">
        <v>1</v>
      </c>
      <c r="I604" s="153"/>
      <c r="J604" s="154">
        <f>ROUND(I604*H604,2)</f>
        <v>0</v>
      </c>
      <c r="K604" s="150" t="s">
        <v>157</v>
      </c>
      <c r="L604" s="32"/>
      <c r="M604" s="155" t="s">
        <v>1</v>
      </c>
      <c r="N604" s="156" t="s">
        <v>44</v>
      </c>
      <c r="O604" s="57"/>
      <c r="P604" s="157">
        <f>O604*H604</f>
        <v>0</v>
      </c>
      <c r="Q604" s="157">
        <v>0</v>
      </c>
      <c r="R604" s="157">
        <f>Q604*H604</f>
        <v>0</v>
      </c>
      <c r="S604" s="157">
        <v>3.0000000000000001E-3</v>
      </c>
      <c r="T604" s="158">
        <f>S604*H604</f>
        <v>3.0000000000000001E-3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59" t="s">
        <v>243</v>
      </c>
      <c r="AT604" s="159" t="s">
        <v>153</v>
      </c>
      <c r="AU604" s="159" t="s">
        <v>89</v>
      </c>
      <c r="AY604" s="16" t="s">
        <v>151</v>
      </c>
      <c r="BE604" s="160">
        <f>IF(N604="základní",J604,0)</f>
        <v>0</v>
      </c>
      <c r="BF604" s="160">
        <f>IF(N604="snížená",J604,0)</f>
        <v>0</v>
      </c>
      <c r="BG604" s="160">
        <f>IF(N604="zákl. přenesená",J604,0)</f>
        <v>0</v>
      </c>
      <c r="BH604" s="160">
        <f>IF(N604="sníž. přenesená",J604,0)</f>
        <v>0</v>
      </c>
      <c r="BI604" s="160">
        <f>IF(N604="nulová",J604,0)</f>
        <v>0</v>
      </c>
      <c r="BJ604" s="16" t="s">
        <v>89</v>
      </c>
      <c r="BK604" s="160">
        <f>ROUND(I604*H604,2)</f>
        <v>0</v>
      </c>
      <c r="BL604" s="16" t="s">
        <v>243</v>
      </c>
      <c r="BM604" s="159" t="s">
        <v>1378</v>
      </c>
    </row>
    <row r="605" spans="1:65" s="2" customFormat="1" ht="24" x14ac:dyDescent="0.2">
      <c r="A605" s="31"/>
      <c r="B605" s="147"/>
      <c r="C605" s="148" t="s">
        <v>1379</v>
      </c>
      <c r="D605" s="148" t="s">
        <v>153</v>
      </c>
      <c r="E605" s="149" t="s">
        <v>1380</v>
      </c>
      <c r="F605" s="150" t="s">
        <v>1381</v>
      </c>
      <c r="G605" s="151" t="s">
        <v>246</v>
      </c>
      <c r="H605" s="152">
        <v>7</v>
      </c>
      <c r="I605" s="153"/>
      <c r="J605" s="154">
        <f>ROUND(I605*H605,2)</f>
        <v>0</v>
      </c>
      <c r="K605" s="150" t="s">
        <v>157</v>
      </c>
      <c r="L605" s="32"/>
      <c r="M605" s="155" t="s">
        <v>1</v>
      </c>
      <c r="N605" s="156" t="s">
        <v>44</v>
      </c>
      <c r="O605" s="57"/>
      <c r="P605" s="157">
        <f>O605*H605</f>
        <v>0</v>
      </c>
      <c r="Q605" s="157">
        <v>0</v>
      </c>
      <c r="R605" s="157">
        <f>Q605*H605</f>
        <v>0</v>
      </c>
      <c r="S605" s="157">
        <v>6.0000000000000001E-3</v>
      </c>
      <c r="T605" s="158">
        <f>S605*H605</f>
        <v>4.2000000000000003E-2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59" t="s">
        <v>243</v>
      </c>
      <c r="AT605" s="159" t="s">
        <v>153</v>
      </c>
      <c r="AU605" s="159" t="s">
        <v>89</v>
      </c>
      <c r="AY605" s="16" t="s">
        <v>151</v>
      </c>
      <c r="BE605" s="160">
        <f>IF(N605="základní",J605,0)</f>
        <v>0</v>
      </c>
      <c r="BF605" s="160">
        <f>IF(N605="snížená",J605,0)</f>
        <v>0</v>
      </c>
      <c r="BG605" s="160">
        <f>IF(N605="zákl. přenesená",J605,0)</f>
        <v>0</v>
      </c>
      <c r="BH605" s="160">
        <f>IF(N605="sníž. přenesená",J605,0)</f>
        <v>0</v>
      </c>
      <c r="BI605" s="160">
        <f>IF(N605="nulová",J605,0)</f>
        <v>0</v>
      </c>
      <c r="BJ605" s="16" t="s">
        <v>89</v>
      </c>
      <c r="BK605" s="160">
        <f>ROUND(I605*H605,2)</f>
        <v>0</v>
      </c>
      <c r="BL605" s="16" t="s">
        <v>243</v>
      </c>
      <c r="BM605" s="159" t="s">
        <v>1382</v>
      </c>
    </row>
    <row r="606" spans="1:65" s="2" customFormat="1" ht="24" x14ac:dyDescent="0.2">
      <c r="A606" s="31"/>
      <c r="B606" s="147"/>
      <c r="C606" s="148" t="s">
        <v>1383</v>
      </c>
      <c r="D606" s="148" t="s">
        <v>153</v>
      </c>
      <c r="E606" s="149" t="s">
        <v>1384</v>
      </c>
      <c r="F606" s="150" t="s">
        <v>1385</v>
      </c>
      <c r="G606" s="151" t="s">
        <v>225</v>
      </c>
      <c r="H606" s="152">
        <v>1.3129999999999999</v>
      </c>
      <c r="I606" s="153"/>
      <c r="J606" s="154">
        <f>ROUND(I606*H606,2)</f>
        <v>0</v>
      </c>
      <c r="K606" s="150" t="s">
        <v>157</v>
      </c>
      <c r="L606" s="32"/>
      <c r="M606" s="155" t="s">
        <v>1</v>
      </c>
      <c r="N606" s="156" t="s">
        <v>44</v>
      </c>
      <c r="O606" s="57"/>
      <c r="P606" s="157">
        <f>O606*H606</f>
        <v>0</v>
      </c>
      <c r="Q606" s="157">
        <v>2.5999999999999998E-4</v>
      </c>
      <c r="R606" s="157">
        <f>Q606*H606</f>
        <v>3.4137999999999996E-4</v>
      </c>
      <c r="S606" s="157">
        <v>0</v>
      </c>
      <c r="T606" s="158">
        <f>S606*H606</f>
        <v>0</v>
      </c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R606" s="159" t="s">
        <v>243</v>
      </c>
      <c r="AT606" s="159" t="s">
        <v>153</v>
      </c>
      <c r="AU606" s="159" t="s">
        <v>89</v>
      </c>
      <c r="AY606" s="16" t="s">
        <v>151</v>
      </c>
      <c r="BE606" s="160">
        <f>IF(N606="základní",J606,0)</f>
        <v>0</v>
      </c>
      <c r="BF606" s="160">
        <f>IF(N606="snížená",J606,0)</f>
        <v>0</v>
      </c>
      <c r="BG606" s="160">
        <f>IF(N606="zákl. přenesená",J606,0)</f>
        <v>0</v>
      </c>
      <c r="BH606" s="160">
        <f>IF(N606="sníž. přenesená",J606,0)</f>
        <v>0</v>
      </c>
      <c r="BI606" s="160">
        <f>IF(N606="nulová",J606,0)</f>
        <v>0</v>
      </c>
      <c r="BJ606" s="16" t="s">
        <v>89</v>
      </c>
      <c r="BK606" s="160">
        <f>ROUND(I606*H606,2)</f>
        <v>0</v>
      </c>
      <c r="BL606" s="16" t="s">
        <v>243</v>
      </c>
      <c r="BM606" s="159" t="s">
        <v>1386</v>
      </c>
    </row>
    <row r="607" spans="1:65" s="13" customFormat="1" ht="11.25" x14ac:dyDescent="0.2">
      <c r="B607" s="161"/>
      <c r="D607" s="162" t="s">
        <v>160</v>
      </c>
      <c r="E607" s="163" t="s">
        <v>1</v>
      </c>
      <c r="F607" s="164" t="s">
        <v>1387</v>
      </c>
      <c r="H607" s="165">
        <v>1.3129999999999999</v>
      </c>
      <c r="I607" s="166"/>
      <c r="L607" s="161"/>
      <c r="M607" s="167"/>
      <c r="N607" s="168"/>
      <c r="O607" s="168"/>
      <c r="P607" s="168"/>
      <c r="Q607" s="168"/>
      <c r="R607" s="168"/>
      <c r="S607" s="168"/>
      <c r="T607" s="169"/>
      <c r="AT607" s="163" t="s">
        <v>160</v>
      </c>
      <c r="AU607" s="163" t="s">
        <v>89</v>
      </c>
      <c r="AV607" s="13" t="s">
        <v>89</v>
      </c>
      <c r="AW607" s="13" t="s">
        <v>34</v>
      </c>
      <c r="AX607" s="13" t="s">
        <v>83</v>
      </c>
      <c r="AY607" s="163" t="s">
        <v>151</v>
      </c>
    </row>
    <row r="608" spans="1:65" s="2" customFormat="1" ht="24" x14ac:dyDescent="0.2">
      <c r="A608" s="31"/>
      <c r="B608" s="147"/>
      <c r="C608" s="148" t="s">
        <v>1388</v>
      </c>
      <c r="D608" s="148" t="s">
        <v>153</v>
      </c>
      <c r="E608" s="149" t="s">
        <v>1389</v>
      </c>
      <c r="F608" s="150" t="s">
        <v>1390</v>
      </c>
      <c r="G608" s="151" t="s">
        <v>225</v>
      </c>
      <c r="H608" s="152">
        <v>14.595000000000001</v>
      </c>
      <c r="I608" s="153"/>
      <c r="J608" s="154">
        <f>ROUND(I608*H608,2)</f>
        <v>0</v>
      </c>
      <c r="K608" s="150" t="s">
        <v>157</v>
      </c>
      <c r="L608" s="32"/>
      <c r="M608" s="155" t="s">
        <v>1</v>
      </c>
      <c r="N608" s="156" t="s">
        <v>44</v>
      </c>
      <c r="O608" s="57"/>
      <c r="P608" s="157">
        <f>O608*H608</f>
        <v>0</v>
      </c>
      <c r="Q608" s="157">
        <v>2.5999999999999998E-4</v>
      </c>
      <c r="R608" s="157">
        <f>Q608*H608</f>
        <v>3.7946999999999998E-3</v>
      </c>
      <c r="S608" s="157">
        <v>0</v>
      </c>
      <c r="T608" s="158">
        <f>S608*H608</f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159" t="s">
        <v>243</v>
      </c>
      <c r="AT608" s="159" t="s">
        <v>153</v>
      </c>
      <c r="AU608" s="159" t="s">
        <v>89</v>
      </c>
      <c r="AY608" s="16" t="s">
        <v>151</v>
      </c>
      <c r="BE608" s="160">
        <f>IF(N608="základní",J608,0)</f>
        <v>0</v>
      </c>
      <c r="BF608" s="160">
        <f>IF(N608="snížená",J608,0)</f>
        <v>0</v>
      </c>
      <c r="BG608" s="160">
        <f>IF(N608="zákl. přenesená",J608,0)</f>
        <v>0</v>
      </c>
      <c r="BH608" s="160">
        <f>IF(N608="sníž. přenesená",J608,0)</f>
        <v>0</v>
      </c>
      <c r="BI608" s="160">
        <f>IF(N608="nulová",J608,0)</f>
        <v>0</v>
      </c>
      <c r="BJ608" s="16" t="s">
        <v>89</v>
      </c>
      <c r="BK608" s="160">
        <f>ROUND(I608*H608,2)</f>
        <v>0</v>
      </c>
      <c r="BL608" s="16" t="s">
        <v>243</v>
      </c>
      <c r="BM608" s="159" t="s">
        <v>1391</v>
      </c>
    </row>
    <row r="609" spans="1:65" s="13" customFormat="1" ht="11.25" x14ac:dyDescent="0.2">
      <c r="B609" s="161"/>
      <c r="D609" s="162" t="s">
        <v>160</v>
      </c>
      <c r="E609" s="163" t="s">
        <v>1</v>
      </c>
      <c r="F609" s="164" t="s">
        <v>1392</v>
      </c>
      <c r="H609" s="165">
        <v>14.595000000000001</v>
      </c>
      <c r="I609" s="166"/>
      <c r="L609" s="161"/>
      <c r="M609" s="167"/>
      <c r="N609" s="168"/>
      <c r="O609" s="168"/>
      <c r="P609" s="168"/>
      <c r="Q609" s="168"/>
      <c r="R609" s="168"/>
      <c r="S609" s="168"/>
      <c r="T609" s="169"/>
      <c r="AT609" s="163" t="s">
        <v>160</v>
      </c>
      <c r="AU609" s="163" t="s">
        <v>89</v>
      </c>
      <c r="AV609" s="13" t="s">
        <v>89</v>
      </c>
      <c r="AW609" s="13" t="s">
        <v>34</v>
      </c>
      <c r="AX609" s="13" t="s">
        <v>83</v>
      </c>
      <c r="AY609" s="163" t="s">
        <v>151</v>
      </c>
    </row>
    <row r="610" spans="1:65" s="2" customFormat="1" ht="66.75" customHeight="1" x14ac:dyDescent="0.2">
      <c r="A610" s="31"/>
      <c r="B610" s="147"/>
      <c r="C610" s="178" t="s">
        <v>1393</v>
      </c>
      <c r="D610" s="178" t="s">
        <v>344</v>
      </c>
      <c r="E610" s="179" t="s">
        <v>1394</v>
      </c>
      <c r="F610" s="180" t="s">
        <v>1923</v>
      </c>
      <c r="G610" s="181" t="s">
        <v>246</v>
      </c>
      <c r="H610" s="182">
        <v>6</v>
      </c>
      <c r="I610" s="183"/>
      <c r="J610" s="184">
        <f>ROUND(I610*H610,2)</f>
        <v>0</v>
      </c>
      <c r="K610" s="180" t="s">
        <v>1</v>
      </c>
      <c r="L610" s="185"/>
      <c r="M610" s="186" t="s">
        <v>1</v>
      </c>
      <c r="N610" s="187" t="s">
        <v>44</v>
      </c>
      <c r="O610" s="57"/>
      <c r="P610" s="157">
        <f>O610*H610</f>
        <v>0</v>
      </c>
      <c r="Q610" s="157">
        <v>3.6810000000000002E-2</v>
      </c>
      <c r="R610" s="157">
        <f>Q610*H610</f>
        <v>0.22086</v>
      </c>
      <c r="S610" s="157">
        <v>0</v>
      </c>
      <c r="T610" s="158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59" t="s">
        <v>324</v>
      </c>
      <c r="AT610" s="159" t="s">
        <v>344</v>
      </c>
      <c r="AU610" s="159" t="s">
        <v>89</v>
      </c>
      <c r="AY610" s="16" t="s">
        <v>151</v>
      </c>
      <c r="BE610" s="160">
        <f>IF(N610="základní",J610,0)</f>
        <v>0</v>
      </c>
      <c r="BF610" s="160">
        <f>IF(N610="snížená",J610,0)</f>
        <v>0</v>
      </c>
      <c r="BG610" s="160">
        <f>IF(N610="zákl. přenesená",J610,0)</f>
        <v>0</v>
      </c>
      <c r="BH610" s="160">
        <f>IF(N610="sníž. přenesená",J610,0)</f>
        <v>0</v>
      </c>
      <c r="BI610" s="160">
        <f>IF(N610="nulová",J610,0)</f>
        <v>0</v>
      </c>
      <c r="BJ610" s="16" t="s">
        <v>89</v>
      </c>
      <c r="BK610" s="160">
        <f>ROUND(I610*H610,2)</f>
        <v>0</v>
      </c>
      <c r="BL610" s="16" t="s">
        <v>243</v>
      </c>
      <c r="BM610" s="159" t="s">
        <v>1395</v>
      </c>
    </row>
    <row r="611" spans="1:65" s="13" customFormat="1" ht="11.25" x14ac:dyDescent="0.2">
      <c r="B611" s="161"/>
      <c r="D611" s="162" t="s">
        <v>160</v>
      </c>
      <c r="E611" s="163" t="s">
        <v>1</v>
      </c>
      <c r="F611" s="164" t="s">
        <v>183</v>
      </c>
      <c r="H611" s="165">
        <v>6</v>
      </c>
      <c r="I611" s="166"/>
      <c r="L611" s="161"/>
      <c r="M611" s="167"/>
      <c r="N611" s="168"/>
      <c r="O611" s="168"/>
      <c r="P611" s="168"/>
      <c r="Q611" s="168"/>
      <c r="R611" s="168"/>
      <c r="S611" s="168"/>
      <c r="T611" s="169"/>
      <c r="AT611" s="163" t="s">
        <v>160</v>
      </c>
      <c r="AU611" s="163" t="s">
        <v>89</v>
      </c>
      <c r="AV611" s="13" t="s">
        <v>89</v>
      </c>
      <c r="AW611" s="13" t="s">
        <v>34</v>
      </c>
      <c r="AX611" s="13" t="s">
        <v>83</v>
      </c>
      <c r="AY611" s="163" t="s">
        <v>151</v>
      </c>
    </row>
    <row r="612" spans="1:65" s="2" customFormat="1" ht="66.75" customHeight="1" x14ac:dyDescent="0.2">
      <c r="A612" s="31"/>
      <c r="B612" s="147"/>
      <c r="C612" s="178" t="s">
        <v>1396</v>
      </c>
      <c r="D612" s="178" t="s">
        <v>344</v>
      </c>
      <c r="E612" s="179" t="s">
        <v>1397</v>
      </c>
      <c r="F612" s="180" t="s">
        <v>1924</v>
      </c>
      <c r="G612" s="181" t="s">
        <v>246</v>
      </c>
      <c r="H612" s="182">
        <v>1</v>
      </c>
      <c r="I612" s="183"/>
      <c r="J612" s="184">
        <f>ROUND(I612*H612,2)</f>
        <v>0</v>
      </c>
      <c r="K612" s="180" t="s">
        <v>1</v>
      </c>
      <c r="L612" s="185"/>
      <c r="M612" s="186" t="s">
        <v>1</v>
      </c>
      <c r="N612" s="187" t="s">
        <v>44</v>
      </c>
      <c r="O612" s="57"/>
      <c r="P612" s="157">
        <f>O612*H612</f>
        <v>0</v>
      </c>
      <c r="Q612" s="157">
        <v>3.6110000000000003E-2</v>
      </c>
      <c r="R612" s="157">
        <f>Q612*H612</f>
        <v>3.6110000000000003E-2</v>
      </c>
      <c r="S612" s="157">
        <v>0</v>
      </c>
      <c r="T612" s="158">
        <f>S612*H612</f>
        <v>0</v>
      </c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R612" s="159" t="s">
        <v>324</v>
      </c>
      <c r="AT612" s="159" t="s">
        <v>344</v>
      </c>
      <c r="AU612" s="159" t="s">
        <v>89</v>
      </c>
      <c r="AY612" s="16" t="s">
        <v>151</v>
      </c>
      <c r="BE612" s="160">
        <f>IF(N612="základní",J612,0)</f>
        <v>0</v>
      </c>
      <c r="BF612" s="160">
        <f>IF(N612="snížená",J612,0)</f>
        <v>0</v>
      </c>
      <c r="BG612" s="160">
        <f>IF(N612="zákl. přenesená",J612,0)</f>
        <v>0</v>
      </c>
      <c r="BH612" s="160">
        <f>IF(N612="sníž. přenesená",J612,0)</f>
        <v>0</v>
      </c>
      <c r="BI612" s="160">
        <f>IF(N612="nulová",J612,0)</f>
        <v>0</v>
      </c>
      <c r="BJ612" s="16" t="s">
        <v>89</v>
      </c>
      <c r="BK612" s="160">
        <f>ROUND(I612*H612,2)</f>
        <v>0</v>
      </c>
      <c r="BL612" s="16" t="s">
        <v>243</v>
      </c>
      <c r="BM612" s="159" t="s">
        <v>1398</v>
      </c>
    </row>
    <row r="613" spans="1:65" s="13" customFormat="1" ht="11.25" x14ac:dyDescent="0.2">
      <c r="B613" s="161"/>
      <c r="D613" s="162" t="s">
        <v>160</v>
      </c>
      <c r="E613" s="163" t="s">
        <v>1</v>
      </c>
      <c r="F613" s="164" t="s">
        <v>83</v>
      </c>
      <c r="H613" s="165">
        <v>1</v>
      </c>
      <c r="I613" s="166"/>
      <c r="L613" s="161"/>
      <c r="M613" s="167"/>
      <c r="N613" s="168"/>
      <c r="O613" s="168"/>
      <c r="P613" s="168"/>
      <c r="Q613" s="168"/>
      <c r="R613" s="168"/>
      <c r="S613" s="168"/>
      <c r="T613" s="169"/>
      <c r="AT613" s="163" t="s">
        <v>160</v>
      </c>
      <c r="AU613" s="163" t="s">
        <v>89</v>
      </c>
      <c r="AV613" s="13" t="s">
        <v>89</v>
      </c>
      <c r="AW613" s="13" t="s">
        <v>34</v>
      </c>
      <c r="AX613" s="13" t="s">
        <v>83</v>
      </c>
      <c r="AY613" s="163" t="s">
        <v>151</v>
      </c>
    </row>
    <row r="614" spans="1:65" s="2" customFormat="1" ht="66.75" customHeight="1" x14ac:dyDescent="0.2">
      <c r="A614" s="31"/>
      <c r="B614" s="147"/>
      <c r="C614" s="178" t="s">
        <v>1399</v>
      </c>
      <c r="D614" s="178" t="s">
        <v>344</v>
      </c>
      <c r="E614" s="179" t="s">
        <v>1400</v>
      </c>
      <c r="F614" s="180" t="s">
        <v>1925</v>
      </c>
      <c r="G614" s="181" t="s">
        <v>246</v>
      </c>
      <c r="H614" s="182">
        <v>1</v>
      </c>
      <c r="I614" s="183"/>
      <c r="J614" s="184">
        <f>ROUND(I614*H614,2)</f>
        <v>0</v>
      </c>
      <c r="K614" s="180" t="s">
        <v>1</v>
      </c>
      <c r="L614" s="185"/>
      <c r="M614" s="186" t="s">
        <v>1</v>
      </c>
      <c r="N614" s="187" t="s">
        <v>44</v>
      </c>
      <c r="O614" s="57"/>
      <c r="P614" s="157">
        <f>O614*H614</f>
        <v>0</v>
      </c>
      <c r="Q614" s="157">
        <v>8.4999999999999995E-4</v>
      </c>
      <c r="R614" s="157">
        <f>Q614*H614</f>
        <v>8.4999999999999995E-4</v>
      </c>
      <c r="S614" s="157">
        <v>0</v>
      </c>
      <c r="T614" s="158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59" t="s">
        <v>324</v>
      </c>
      <c r="AT614" s="159" t="s">
        <v>344</v>
      </c>
      <c r="AU614" s="159" t="s">
        <v>89</v>
      </c>
      <c r="AY614" s="16" t="s">
        <v>151</v>
      </c>
      <c r="BE614" s="160">
        <f>IF(N614="základní",J614,0)</f>
        <v>0</v>
      </c>
      <c r="BF614" s="160">
        <f>IF(N614="snížená",J614,0)</f>
        <v>0</v>
      </c>
      <c r="BG614" s="160">
        <f>IF(N614="zákl. přenesená",J614,0)</f>
        <v>0</v>
      </c>
      <c r="BH614" s="160">
        <f>IF(N614="sníž. přenesená",J614,0)</f>
        <v>0</v>
      </c>
      <c r="BI614" s="160">
        <f>IF(N614="nulová",J614,0)</f>
        <v>0</v>
      </c>
      <c r="BJ614" s="16" t="s">
        <v>89</v>
      </c>
      <c r="BK614" s="160">
        <f>ROUND(I614*H614,2)</f>
        <v>0</v>
      </c>
      <c r="BL614" s="16" t="s">
        <v>243</v>
      </c>
      <c r="BM614" s="159" t="s">
        <v>1401</v>
      </c>
    </row>
    <row r="615" spans="1:65" s="2" customFormat="1" ht="24" x14ac:dyDescent="0.2">
      <c r="A615" s="31"/>
      <c r="B615" s="147"/>
      <c r="C615" s="148" t="s">
        <v>1402</v>
      </c>
      <c r="D615" s="148" t="s">
        <v>153</v>
      </c>
      <c r="E615" s="149" t="s">
        <v>1403</v>
      </c>
      <c r="F615" s="150" t="s">
        <v>1404</v>
      </c>
      <c r="G615" s="151" t="s">
        <v>306</v>
      </c>
      <c r="H615" s="152">
        <v>78.7</v>
      </c>
      <c r="I615" s="153"/>
      <c r="J615" s="154">
        <f>ROUND(I615*H615,2)</f>
        <v>0</v>
      </c>
      <c r="K615" s="150" t="s">
        <v>157</v>
      </c>
      <c r="L615" s="32"/>
      <c r="M615" s="155" t="s">
        <v>1</v>
      </c>
      <c r="N615" s="156" t="s">
        <v>44</v>
      </c>
      <c r="O615" s="57"/>
      <c r="P615" s="157">
        <f>O615*H615</f>
        <v>0</v>
      </c>
      <c r="Q615" s="157">
        <v>3.0000000000000001E-5</v>
      </c>
      <c r="R615" s="157">
        <f>Q615*H615</f>
        <v>2.3610000000000003E-3</v>
      </c>
      <c r="S615" s="157">
        <v>0</v>
      </c>
      <c r="T615" s="158">
        <f>S615*H615</f>
        <v>0</v>
      </c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R615" s="159" t="s">
        <v>243</v>
      </c>
      <c r="AT615" s="159" t="s">
        <v>153</v>
      </c>
      <c r="AU615" s="159" t="s">
        <v>89</v>
      </c>
      <c r="AY615" s="16" t="s">
        <v>151</v>
      </c>
      <c r="BE615" s="160">
        <f>IF(N615="základní",J615,0)</f>
        <v>0</v>
      </c>
      <c r="BF615" s="160">
        <f>IF(N615="snížená",J615,0)</f>
        <v>0</v>
      </c>
      <c r="BG615" s="160">
        <f>IF(N615="zákl. přenesená",J615,0)</f>
        <v>0</v>
      </c>
      <c r="BH615" s="160">
        <f>IF(N615="sníž. přenesená",J615,0)</f>
        <v>0</v>
      </c>
      <c r="BI615" s="160">
        <f>IF(N615="nulová",J615,0)</f>
        <v>0</v>
      </c>
      <c r="BJ615" s="16" t="s">
        <v>89</v>
      </c>
      <c r="BK615" s="160">
        <f>ROUND(I615*H615,2)</f>
        <v>0</v>
      </c>
      <c r="BL615" s="16" t="s">
        <v>243</v>
      </c>
      <c r="BM615" s="159" t="s">
        <v>1405</v>
      </c>
    </row>
    <row r="616" spans="1:65" s="13" customFormat="1" ht="11.25" x14ac:dyDescent="0.2">
      <c r="B616" s="161"/>
      <c r="D616" s="162" t="s">
        <v>160</v>
      </c>
      <c r="E616" s="163" t="s">
        <v>1</v>
      </c>
      <c r="F616" s="164" t="s">
        <v>1406</v>
      </c>
      <c r="H616" s="165">
        <v>78.7</v>
      </c>
      <c r="I616" s="166"/>
      <c r="L616" s="161"/>
      <c r="M616" s="167"/>
      <c r="N616" s="168"/>
      <c r="O616" s="168"/>
      <c r="P616" s="168"/>
      <c r="Q616" s="168"/>
      <c r="R616" s="168"/>
      <c r="S616" s="168"/>
      <c r="T616" s="169"/>
      <c r="AT616" s="163" t="s">
        <v>160</v>
      </c>
      <c r="AU616" s="163" t="s">
        <v>89</v>
      </c>
      <c r="AV616" s="13" t="s">
        <v>89</v>
      </c>
      <c r="AW616" s="13" t="s">
        <v>34</v>
      </c>
      <c r="AX616" s="13" t="s">
        <v>83</v>
      </c>
      <c r="AY616" s="163" t="s">
        <v>151</v>
      </c>
    </row>
    <row r="617" spans="1:65" s="2" customFormat="1" ht="33" customHeight="1" x14ac:dyDescent="0.2">
      <c r="A617" s="31"/>
      <c r="B617" s="147"/>
      <c r="C617" s="178" t="s">
        <v>1407</v>
      </c>
      <c r="D617" s="178" t="s">
        <v>344</v>
      </c>
      <c r="E617" s="179" t="s">
        <v>1408</v>
      </c>
      <c r="F617" s="180" t="s">
        <v>1409</v>
      </c>
      <c r="G617" s="181" t="s">
        <v>306</v>
      </c>
      <c r="H617" s="182">
        <v>43.284999999999997</v>
      </c>
      <c r="I617" s="183"/>
      <c r="J617" s="184">
        <f>ROUND(I617*H617,2)</f>
        <v>0</v>
      </c>
      <c r="K617" s="180" t="s">
        <v>157</v>
      </c>
      <c r="L617" s="185"/>
      <c r="M617" s="186" t="s">
        <v>1</v>
      </c>
      <c r="N617" s="187" t="s">
        <v>44</v>
      </c>
      <c r="O617" s="57"/>
      <c r="P617" s="157">
        <f>O617*H617</f>
        <v>0</v>
      </c>
      <c r="Q617" s="157">
        <v>4.0000000000000003E-5</v>
      </c>
      <c r="R617" s="157">
        <f>Q617*H617</f>
        <v>1.7313999999999999E-3</v>
      </c>
      <c r="S617" s="157">
        <v>0</v>
      </c>
      <c r="T617" s="158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59" t="s">
        <v>324</v>
      </c>
      <c r="AT617" s="159" t="s">
        <v>344</v>
      </c>
      <c r="AU617" s="159" t="s">
        <v>89</v>
      </c>
      <c r="AY617" s="16" t="s">
        <v>151</v>
      </c>
      <c r="BE617" s="160">
        <f>IF(N617="základní",J617,0)</f>
        <v>0</v>
      </c>
      <c r="BF617" s="160">
        <f>IF(N617="snížená",J617,0)</f>
        <v>0</v>
      </c>
      <c r="BG617" s="160">
        <f>IF(N617="zákl. přenesená",J617,0)</f>
        <v>0</v>
      </c>
      <c r="BH617" s="160">
        <f>IF(N617="sníž. přenesená",J617,0)</f>
        <v>0</v>
      </c>
      <c r="BI617" s="160">
        <f>IF(N617="nulová",J617,0)</f>
        <v>0</v>
      </c>
      <c r="BJ617" s="16" t="s">
        <v>89</v>
      </c>
      <c r="BK617" s="160">
        <f>ROUND(I617*H617,2)</f>
        <v>0</v>
      </c>
      <c r="BL617" s="16" t="s">
        <v>243</v>
      </c>
      <c r="BM617" s="159" t="s">
        <v>1410</v>
      </c>
    </row>
    <row r="618" spans="1:65" s="13" customFormat="1" ht="11.25" x14ac:dyDescent="0.2">
      <c r="B618" s="161"/>
      <c r="D618" s="162" t="s">
        <v>160</v>
      </c>
      <c r="F618" s="164" t="s">
        <v>1411</v>
      </c>
      <c r="H618" s="165">
        <v>43.284999999999997</v>
      </c>
      <c r="I618" s="166"/>
      <c r="L618" s="161"/>
      <c r="M618" s="167"/>
      <c r="N618" s="168"/>
      <c r="O618" s="168"/>
      <c r="P618" s="168"/>
      <c r="Q618" s="168"/>
      <c r="R618" s="168"/>
      <c r="S618" s="168"/>
      <c r="T618" s="169"/>
      <c r="AT618" s="163" t="s">
        <v>160</v>
      </c>
      <c r="AU618" s="163" t="s">
        <v>89</v>
      </c>
      <c r="AV618" s="13" t="s">
        <v>89</v>
      </c>
      <c r="AW618" s="13" t="s">
        <v>3</v>
      </c>
      <c r="AX618" s="13" t="s">
        <v>83</v>
      </c>
      <c r="AY618" s="163" t="s">
        <v>151</v>
      </c>
    </row>
    <row r="619" spans="1:65" s="2" customFormat="1" ht="33" customHeight="1" x14ac:dyDescent="0.2">
      <c r="A619" s="31"/>
      <c r="B619" s="147"/>
      <c r="C619" s="178" t="s">
        <v>1412</v>
      </c>
      <c r="D619" s="178" t="s">
        <v>344</v>
      </c>
      <c r="E619" s="179" t="s">
        <v>1413</v>
      </c>
      <c r="F619" s="180" t="s">
        <v>1414</v>
      </c>
      <c r="G619" s="181" t="s">
        <v>306</v>
      </c>
      <c r="H619" s="182">
        <v>43.284999999999997</v>
      </c>
      <c r="I619" s="183"/>
      <c r="J619" s="184">
        <f>ROUND(I619*H619,2)</f>
        <v>0</v>
      </c>
      <c r="K619" s="180" t="s">
        <v>157</v>
      </c>
      <c r="L619" s="185"/>
      <c r="M619" s="186" t="s">
        <v>1</v>
      </c>
      <c r="N619" s="187" t="s">
        <v>44</v>
      </c>
      <c r="O619" s="57"/>
      <c r="P619" s="157">
        <f>O619*H619</f>
        <v>0</v>
      </c>
      <c r="Q619" s="157">
        <v>4.0000000000000003E-5</v>
      </c>
      <c r="R619" s="157">
        <f>Q619*H619</f>
        <v>1.7313999999999999E-3</v>
      </c>
      <c r="S619" s="157">
        <v>0</v>
      </c>
      <c r="T619" s="158">
        <f>S619*H619</f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59" t="s">
        <v>324</v>
      </c>
      <c r="AT619" s="159" t="s">
        <v>344</v>
      </c>
      <c r="AU619" s="159" t="s">
        <v>89</v>
      </c>
      <c r="AY619" s="16" t="s">
        <v>151</v>
      </c>
      <c r="BE619" s="160">
        <f>IF(N619="základní",J619,0)</f>
        <v>0</v>
      </c>
      <c r="BF619" s="160">
        <f>IF(N619="snížená",J619,0)</f>
        <v>0</v>
      </c>
      <c r="BG619" s="160">
        <f>IF(N619="zákl. přenesená",J619,0)</f>
        <v>0</v>
      </c>
      <c r="BH619" s="160">
        <f>IF(N619="sníž. přenesená",J619,0)</f>
        <v>0</v>
      </c>
      <c r="BI619" s="160">
        <f>IF(N619="nulová",J619,0)</f>
        <v>0</v>
      </c>
      <c r="BJ619" s="16" t="s">
        <v>89</v>
      </c>
      <c r="BK619" s="160">
        <f>ROUND(I619*H619,2)</f>
        <v>0</v>
      </c>
      <c r="BL619" s="16" t="s">
        <v>243</v>
      </c>
      <c r="BM619" s="159" t="s">
        <v>1415</v>
      </c>
    </row>
    <row r="620" spans="1:65" s="13" customFormat="1" ht="11.25" x14ac:dyDescent="0.2">
      <c r="B620" s="161"/>
      <c r="D620" s="162" t="s">
        <v>160</v>
      </c>
      <c r="F620" s="164" t="s">
        <v>1411</v>
      </c>
      <c r="H620" s="165">
        <v>43.284999999999997</v>
      </c>
      <c r="I620" s="166"/>
      <c r="L620" s="161"/>
      <c r="M620" s="167"/>
      <c r="N620" s="168"/>
      <c r="O620" s="168"/>
      <c r="P620" s="168"/>
      <c r="Q620" s="168"/>
      <c r="R620" s="168"/>
      <c r="S620" s="168"/>
      <c r="T620" s="169"/>
      <c r="AT620" s="163" t="s">
        <v>160</v>
      </c>
      <c r="AU620" s="163" t="s">
        <v>89</v>
      </c>
      <c r="AV620" s="13" t="s">
        <v>89</v>
      </c>
      <c r="AW620" s="13" t="s">
        <v>3</v>
      </c>
      <c r="AX620" s="13" t="s">
        <v>83</v>
      </c>
      <c r="AY620" s="163" t="s">
        <v>151</v>
      </c>
    </row>
    <row r="621" spans="1:65" s="2" customFormat="1" ht="24" x14ac:dyDescent="0.2">
      <c r="A621" s="31"/>
      <c r="B621" s="147"/>
      <c r="C621" s="148" t="s">
        <v>1416</v>
      </c>
      <c r="D621" s="148" t="s">
        <v>153</v>
      </c>
      <c r="E621" s="149" t="s">
        <v>1417</v>
      </c>
      <c r="F621" s="150" t="s">
        <v>1418</v>
      </c>
      <c r="G621" s="151" t="s">
        <v>246</v>
      </c>
      <c r="H621" s="152">
        <v>9</v>
      </c>
      <c r="I621" s="153"/>
      <c r="J621" s="154">
        <f>ROUND(I621*H621,2)</f>
        <v>0</v>
      </c>
      <c r="K621" s="150" t="s">
        <v>157</v>
      </c>
      <c r="L621" s="32"/>
      <c r="M621" s="155" t="s">
        <v>1</v>
      </c>
      <c r="N621" s="156" t="s">
        <v>44</v>
      </c>
      <c r="O621" s="57"/>
      <c r="P621" s="157">
        <f>O621*H621</f>
        <v>0</v>
      </c>
      <c r="Q621" s="157">
        <v>0</v>
      </c>
      <c r="R621" s="157">
        <f>Q621*H621</f>
        <v>0</v>
      </c>
      <c r="S621" s="157">
        <v>0</v>
      </c>
      <c r="T621" s="158">
        <f>S621*H621</f>
        <v>0</v>
      </c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R621" s="159" t="s">
        <v>243</v>
      </c>
      <c r="AT621" s="159" t="s">
        <v>153</v>
      </c>
      <c r="AU621" s="159" t="s">
        <v>89</v>
      </c>
      <c r="AY621" s="16" t="s">
        <v>151</v>
      </c>
      <c r="BE621" s="160">
        <f>IF(N621="základní",J621,0)</f>
        <v>0</v>
      </c>
      <c r="BF621" s="160">
        <f>IF(N621="snížená",J621,0)</f>
        <v>0</v>
      </c>
      <c r="BG621" s="160">
        <f>IF(N621="zákl. přenesená",J621,0)</f>
        <v>0</v>
      </c>
      <c r="BH621" s="160">
        <f>IF(N621="sníž. přenesená",J621,0)</f>
        <v>0</v>
      </c>
      <c r="BI621" s="160">
        <f>IF(N621="nulová",J621,0)</f>
        <v>0</v>
      </c>
      <c r="BJ621" s="16" t="s">
        <v>89</v>
      </c>
      <c r="BK621" s="160">
        <f>ROUND(I621*H621,2)</f>
        <v>0</v>
      </c>
      <c r="BL621" s="16" t="s">
        <v>243</v>
      </c>
      <c r="BM621" s="159" t="s">
        <v>1419</v>
      </c>
    </row>
    <row r="622" spans="1:65" s="2" customFormat="1" ht="24" x14ac:dyDescent="0.2">
      <c r="A622" s="31"/>
      <c r="B622" s="147"/>
      <c r="C622" s="148" t="s">
        <v>1420</v>
      </c>
      <c r="D622" s="148" t="s">
        <v>153</v>
      </c>
      <c r="E622" s="149" t="s">
        <v>1421</v>
      </c>
      <c r="F622" s="150" t="s">
        <v>1422</v>
      </c>
      <c r="G622" s="151" t="s">
        <v>246</v>
      </c>
      <c r="H622" s="152">
        <v>2</v>
      </c>
      <c r="I622" s="153"/>
      <c r="J622" s="154">
        <f>ROUND(I622*H622,2)</f>
        <v>0</v>
      </c>
      <c r="K622" s="150" t="s">
        <v>157</v>
      </c>
      <c r="L622" s="32"/>
      <c r="M622" s="155" t="s">
        <v>1</v>
      </c>
      <c r="N622" s="156" t="s">
        <v>44</v>
      </c>
      <c r="O622" s="57"/>
      <c r="P622" s="157">
        <f>O622*H622</f>
        <v>0</v>
      </c>
      <c r="Q622" s="157">
        <v>0</v>
      </c>
      <c r="R622" s="157">
        <f>Q622*H622</f>
        <v>0</v>
      </c>
      <c r="S622" s="157">
        <v>0</v>
      </c>
      <c r="T622" s="158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59" t="s">
        <v>243</v>
      </c>
      <c r="AT622" s="159" t="s">
        <v>153</v>
      </c>
      <c r="AU622" s="159" t="s">
        <v>89</v>
      </c>
      <c r="AY622" s="16" t="s">
        <v>151</v>
      </c>
      <c r="BE622" s="160">
        <f>IF(N622="základní",J622,0)</f>
        <v>0</v>
      </c>
      <c r="BF622" s="160">
        <f>IF(N622="snížená",J622,0)</f>
        <v>0</v>
      </c>
      <c r="BG622" s="160">
        <f>IF(N622="zákl. přenesená",J622,0)</f>
        <v>0</v>
      </c>
      <c r="BH622" s="160">
        <f>IF(N622="sníž. přenesená",J622,0)</f>
        <v>0</v>
      </c>
      <c r="BI622" s="160">
        <f>IF(N622="nulová",J622,0)</f>
        <v>0</v>
      </c>
      <c r="BJ622" s="16" t="s">
        <v>89</v>
      </c>
      <c r="BK622" s="160">
        <f>ROUND(I622*H622,2)</f>
        <v>0</v>
      </c>
      <c r="BL622" s="16" t="s">
        <v>243</v>
      </c>
      <c r="BM622" s="159" t="s">
        <v>1423</v>
      </c>
    </row>
    <row r="623" spans="1:65" s="2" customFormat="1" ht="72" x14ac:dyDescent="0.2">
      <c r="A623" s="31"/>
      <c r="B623" s="147"/>
      <c r="C623" s="178" t="s">
        <v>1424</v>
      </c>
      <c r="D623" s="178" t="s">
        <v>344</v>
      </c>
      <c r="E623" s="179" t="s">
        <v>1425</v>
      </c>
      <c r="F623" s="180" t="s">
        <v>1426</v>
      </c>
      <c r="G623" s="181" t="s">
        <v>246</v>
      </c>
      <c r="H623" s="182">
        <v>2</v>
      </c>
      <c r="I623" s="183"/>
      <c r="J623" s="184">
        <f>ROUND(I623*H623,2)</f>
        <v>0</v>
      </c>
      <c r="K623" s="180" t="s">
        <v>1</v>
      </c>
      <c r="L623" s="185"/>
      <c r="M623" s="186" t="s">
        <v>1</v>
      </c>
      <c r="N623" s="187" t="s">
        <v>44</v>
      </c>
      <c r="O623" s="57"/>
      <c r="P623" s="157">
        <f>O623*H623</f>
        <v>0</v>
      </c>
      <c r="Q623" s="157">
        <v>2.0500000000000001E-2</v>
      </c>
      <c r="R623" s="157">
        <f>Q623*H623</f>
        <v>4.1000000000000002E-2</v>
      </c>
      <c r="S623" s="157">
        <v>0</v>
      </c>
      <c r="T623" s="158">
        <f>S623*H623</f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59" t="s">
        <v>324</v>
      </c>
      <c r="AT623" s="159" t="s">
        <v>344</v>
      </c>
      <c r="AU623" s="159" t="s">
        <v>89</v>
      </c>
      <c r="AY623" s="16" t="s">
        <v>151</v>
      </c>
      <c r="BE623" s="160">
        <f>IF(N623="základní",J623,0)</f>
        <v>0</v>
      </c>
      <c r="BF623" s="160">
        <f>IF(N623="snížená",J623,0)</f>
        <v>0</v>
      </c>
      <c r="BG623" s="160">
        <f>IF(N623="zákl. přenesená",J623,0)</f>
        <v>0</v>
      </c>
      <c r="BH623" s="160">
        <f>IF(N623="sníž. přenesená",J623,0)</f>
        <v>0</v>
      </c>
      <c r="BI623" s="160">
        <f>IF(N623="nulová",J623,0)</f>
        <v>0</v>
      </c>
      <c r="BJ623" s="16" t="s">
        <v>89</v>
      </c>
      <c r="BK623" s="160">
        <f>ROUND(I623*H623,2)</f>
        <v>0</v>
      </c>
      <c r="BL623" s="16" t="s">
        <v>243</v>
      </c>
      <c r="BM623" s="159" t="s">
        <v>1427</v>
      </c>
    </row>
    <row r="624" spans="1:65" s="13" customFormat="1" ht="11.25" x14ac:dyDescent="0.2">
      <c r="B624" s="161"/>
      <c r="D624" s="162" t="s">
        <v>160</v>
      </c>
      <c r="E624" s="163" t="s">
        <v>1</v>
      </c>
      <c r="F624" s="164" t="s">
        <v>1428</v>
      </c>
      <c r="H624" s="165">
        <v>2</v>
      </c>
      <c r="I624" s="166"/>
      <c r="L624" s="161"/>
      <c r="M624" s="167"/>
      <c r="N624" s="168"/>
      <c r="O624" s="168"/>
      <c r="P624" s="168"/>
      <c r="Q624" s="168"/>
      <c r="R624" s="168"/>
      <c r="S624" s="168"/>
      <c r="T624" s="169"/>
      <c r="AT624" s="163" t="s">
        <v>160</v>
      </c>
      <c r="AU624" s="163" t="s">
        <v>89</v>
      </c>
      <c r="AV624" s="13" t="s">
        <v>89</v>
      </c>
      <c r="AW624" s="13" t="s">
        <v>34</v>
      </c>
      <c r="AX624" s="13" t="s">
        <v>83</v>
      </c>
      <c r="AY624" s="163" t="s">
        <v>151</v>
      </c>
    </row>
    <row r="625" spans="1:65" s="2" customFormat="1" ht="55.5" customHeight="1" x14ac:dyDescent="0.2">
      <c r="A625" s="31"/>
      <c r="B625" s="147"/>
      <c r="C625" s="178" t="s">
        <v>1429</v>
      </c>
      <c r="D625" s="178" t="s">
        <v>344</v>
      </c>
      <c r="E625" s="179" t="s">
        <v>1430</v>
      </c>
      <c r="F625" s="180" t="s">
        <v>1431</v>
      </c>
      <c r="G625" s="181" t="s">
        <v>246</v>
      </c>
      <c r="H625" s="182">
        <v>2</v>
      </c>
      <c r="I625" s="183"/>
      <c r="J625" s="184">
        <f t="shared" ref="J625:J634" si="40">ROUND(I625*H625,2)</f>
        <v>0</v>
      </c>
      <c r="K625" s="180" t="s">
        <v>1</v>
      </c>
      <c r="L625" s="185"/>
      <c r="M625" s="186" t="s">
        <v>1</v>
      </c>
      <c r="N625" s="187" t="s">
        <v>44</v>
      </c>
      <c r="O625" s="57"/>
      <c r="P625" s="157">
        <f t="shared" ref="P625:P634" si="41">O625*H625</f>
        <v>0</v>
      </c>
      <c r="Q625" s="157">
        <v>2.0500000000000001E-2</v>
      </c>
      <c r="R625" s="157">
        <f t="shared" ref="R625:R634" si="42">Q625*H625</f>
        <v>4.1000000000000002E-2</v>
      </c>
      <c r="S625" s="157">
        <v>0</v>
      </c>
      <c r="T625" s="158">
        <f t="shared" ref="T625:T634" si="43"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59" t="s">
        <v>324</v>
      </c>
      <c r="AT625" s="159" t="s">
        <v>344</v>
      </c>
      <c r="AU625" s="159" t="s">
        <v>89</v>
      </c>
      <c r="AY625" s="16" t="s">
        <v>151</v>
      </c>
      <c r="BE625" s="160">
        <f t="shared" ref="BE625:BE634" si="44">IF(N625="základní",J625,0)</f>
        <v>0</v>
      </c>
      <c r="BF625" s="160">
        <f t="shared" ref="BF625:BF634" si="45">IF(N625="snížená",J625,0)</f>
        <v>0</v>
      </c>
      <c r="BG625" s="160">
        <f t="shared" ref="BG625:BG634" si="46">IF(N625="zákl. přenesená",J625,0)</f>
        <v>0</v>
      </c>
      <c r="BH625" s="160">
        <f t="shared" ref="BH625:BH634" si="47">IF(N625="sníž. přenesená",J625,0)</f>
        <v>0</v>
      </c>
      <c r="BI625" s="160">
        <f t="shared" ref="BI625:BI634" si="48">IF(N625="nulová",J625,0)</f>
        <v>0</v>
      </c>
      <c r="BJ625" s="16" t="s">
        <v>89</v>
      </c>
      <c r="BK625" s="160">
        <f t="shared" ref="BK625:BK634" si="49">ROUND(I625*H625,2)</f>
        <v>0</v>
      </c>
      <c r="BL625" s="16" t="s">
        <v>243</v>
      </c>
      <c r="BM625" s="159" t="s">
        <v>1432</v>
      </c>
    </row>
    <row r="626" spans="1:65" s="2" customFormat="1" ht="55.5" customHeight="1" x14ac:dyDescent="0.2">
      <c r="A626" s="31"/>
      <c r="B626" s="147"/>
      <c r="C626" s="178" t="s">
        <v>1433</v>
      </c>
      <c r="D626" s="178" t="s">
        <v>344</v>
      </c>
      <c r="E626" s="179" t="s">
        <v>1434</v>
      </c>
      <c r="F626" s="180" t="s">
        <v>1435</v>
      </c>
      <c r="G626" s="181" t="s">
        <v>246</v>
      </c>
      <c r="H626" s="182">
        <v>2</v>
      </c>
      <c r="I626" s="183"/>
      <c r="J626" s="184">
        <f t="shared" si="40"/>
        <v>0</v>
      </c>
      <c r="K626" s="180" t="s">
        <v>1</v>
      </c>
      <c r="L626" s="185"/>
      <c r="M626" s="186" t="s">
        <v>1</v>
      </c>
      <c r="N626" s="187" t="s">
        <v>44</v>
      </c>
      <c r="O626" s="57"/>
      <c r="P626" s="157">
        <f t="shared" si="41"/>
        <v>0</v>
      </c>
      <c r="Q626" s="157">
        <v>4.2999999999999997E-2</v>
      </c>
      <c r="R626" s="157">
        <f t="shared" si="42"/>
        <v>8.5999999999999993E-2</v>
      </c>
      <c r="S626" s="157">
        <v>0</v>
      </c>
      <c r="T626" s="158">
        <f t="shared" si="43"/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59" t="s">
        <v>324</v>
      </c>
      <c r="AT626" s="159" t="s">
        <v>344</v>
      </c>
      <c r="AU626" s="159" t="s">
        <v>89</v>
      </c>
      <c r="AY626" s="16" t="s">
        <v>151</v>
      </c>
      <c r="BE626" s="160">
        <f t="shared" si="44"/>
        <v>0</v>
      </c>
      <c r="BF626" s="160">
        <f t="shared" si="45"/>
        <v>0</v>
      </c>
      <c r="BG626" s="160">
        <f t="shared" si="46"/>
        <v>0</v>
      </c>
      <c r="BH626" s="160">
        <f t="shared" si="47"/>
        <v>0</v>
      </c>
      <c r="BI626" s="160">
        <f t="shared" si="48"/>
        <v>0</v>
      </c>
      <c r="BJ626" s="16" t="s">
        <v>89</v>
      </c>
      <c r="BK626" s="160">
        <f t="shared" si="49"/>
        <v>0</v>
      </c>
      <c r="BL626" s="16" t="s">
        <v>243</v>
      </c>
      <c r="BM626" s="159" t="s">
        <v>1436</v>
      </c>
    </row>
    <row r="627" spans="1:65" s="2" customFormat="1" ht="55.5" customHeight="1" x14ac:dyDescent="0.2">
      <c r="A627" s="31"/>
      <c r="B627" s="147"/>
      <c r="C627" s="178" t="s">
        <v>1437</v>
      </c>
      <c r="D627" s="178" t="s">
        <v>344</v>
      </c>
      <c r="E627" s="179" t="s">
        <v>1438</v>
      </c>
      <c r="F627" s="180" t="s">
        <v>1439</v>
      </c>
      <c r="G627" s="181" t="s">
        <v>246</v>
      </c>
      <c r="H627" s="182">
        <v>4</v>
      </c>
      <c r="I627" s="183"/>
      <c r="J627" s="184">
        <f t="shared" si="40"/>
        <v>0</v>
      </c>
      <c r="K627" s="180" t="s">
        <v>1</v>
      </c>
      <c r="L627" s="185"/>
      <c r="M627" s="186" t="s">
        <v>1</v>
      </c>
      <c r="N627" s="187" t="s">
        <v>44</v>
      </c>
      <c r="O627" s="57"/>
      <c r="P627" s="157">
        <f t="shared" si="41"/>
        <v>0</v>
      </c>
      <c r="Q627" s="157">
        <v>2.2499999999999999E-2</v>
      </c>
      <c r="R627" s="157">
        <f t="shared" si="42"/>
        <v>0.09</v>
      </c>
      <c r="S627" s="157">
        <v>0</v>
      </c>
      <c r="T627" s="158">
        <f t="shared" si="43"/>
        <v>0</v>
      </c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R627" s="159" t="s">
        <v>324</v>
      </c>
      <c r="AT627" s="159" t="s">
        <v>344</v>
      </c>
      <c r="AU627" s="159" t="s">
        <v>89</v>
      </c>
      <c r="AY627" s="16" t="s">
        <v>151</v>
      </c>
      <c r="BE627" s="160">
        <f t="shared" si="44"/>
        <v>0</v>
      </c>
      <c r="BF627" s="160">
        <f t="shared" si="45"/>
        <v>0</v>
      </c>
      <c r="BG627" s="160">
        <f t="shared" si="46"/>
        <v>0</v>
      </c>
      <c r="BH627" s="160">
        <f t="shared" si="47"/>
        <v>0</v>
      </c>
      <c r="BI627" s="160">
        <f t="shared" si="48"/>
        <v>0</v>
      </c>
      <c r="BJ627" s="16" t="s">
        <v>89</v>
      </c>
      <c r="BK627" s="160">
        <f t="shared" si="49"/>
        <v>0</v>
      </c>
      <c r="BL627" s="16" t="s">
        <v>243</v>
      </c>
      <c r="BM627" s="159" t="s">
        <v>1440</v>
      </c>
    </row>
    <row r="628" spans="1:65" s="2" customFormat="1" ht="33" customHeight="1" x14ac:dyDescent="0.2">
      <c r="A628" s="31"/>
      <c r="B628" s="147"/>
      <c r="C628" s="178" t="s">
        <v>1441</v>
      </c>
      <c r="D628" s="178" t="s">
        <v>344</v>
      </c>
      <c r="E628" s="179" t="s">
        <v>1442</v>
      </c>
      <c r="F628" s="180" t="s">
        <v>1443</v>
      </c>
      <c r="G628" s="181" t="s">
        <v>246</v>
      </c>
      <c r="H628" s="182">
        <v>1</v>
      </c>
      <c r="I628" s="183"/>
      <c r="J628" s="184">
        <f t="shared" si="40"/>
        <v>0</v>
      </c>
      <c r="K628" s="180" t="s">
        <v>1</v>
      </c>
      <c r="L628" s="185"/>
      <c r="M628" s="186" t="s">
        <v>1</v>
      </c>
      <c r="N628" s="187" t="s">
        <v>44</v>
      </c>
      <c r="O628" s="57"/>
      <c r="P628" s="157">
        <f t="shared" si="41"/>
        <v>0</v>
      </c>
      <c r="Q628" s="157">
        <v>1.2999999999999999E-2</v>
      </c>
      <c r="R628" s="157">
        <f t="shared" si="42"/>
        <v>1.2999999999999999E-2</v>
      </c>
      <c r="S628" s="157">
        <v>0</v>
      </c>
      <c r="T628" s="158">
        <f t="shared" si="43"/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59" t="s">
        <v>324</v>
      </c>
      <c r="AT628" s="159" t="s">
        <v>344</v>
      </c>
      <c r="AU628" s="159" t="s">
        <v>89</v>
      </c>
      <c r="AY628" s="16" t="s">
        <v>151</v>
      </c>
      <c r="BE628" s="160">
        <f t="shared" si="44"/>
        <v>0</v>
      </c>
      <c r="BF628" s="160">
        <f t="shared" si="45"/>
        <v>0</v>
      </c>
      <c r="BG628" s="160">
        <f t="shared" si="46"/>
        <v>0</v>
      </c>
      <c r="BH628" s="160">
        <f t="shared" si="47"/>
        <v>0</v>
      </c>
      <c r="BI628" s="160">
        <f t="shared" si="48"/>
        <v>0</v>
      </c>
      <c r="BJ628" s="16" t="s">
        <v>89</v>
      </c>
      <c r="BK628" s="160">
        <f t="shared" si="49"/>
        <v>0</v>
      </c>
      <c r="BL628" s="16" t="s">
        <v>243</v>
      </c>
      <c r="BM628" s="159" t="s">
        <v>1444</v>
      </c>
    </row>
    <row r="629" spans="1:65" s="2" customFormat="1" ht="33" customHeight="1" x14ac:dyDescent="0.2">
      <c r="A629" s="31"/>
      <c r="B629" s="147"/>
      <c r="C629" s="148" t="s">
        <v>1445</v>
      </c>
      <c r="D629" s="148" t="s">
        <v>153</v>
      </c>
      <c r="E629" s="149" t="s">
        <v>1446</v>
      </c>
      <c r="F629" s="150" t="s">
        <v>1447</v>
      </c>
      <c r="G629" s="151" t="s">
        <v>246</v>
      </c>
      <c r="H629" s="152">
        <v>2</v>
      </c>
      <c r="I629" s="153"/>
      <c r="J629" s="154">
        <f t="shared" si="40"/>
        <v>0</v>
      </c>
      <c r="K629" s="150" t="s">
        <v>157</v>
      </c>
      <c r="L629" s="32"/>
      <c r="M629" s="155" t="s">
        <v>1</v>
      </c>
      <c r="N629" s="156" t="s">
        <v>44</v>
      </c>
      <c r="O629" s="57"/>
      <c r="P629" s="157">
        <f t="shared" si="41"/>
        <v>0</v>
      </c>
      <c r="Q629" s="157">
        <v>0</v>
      </c>
      <c r="R629" s="157">
        <f t="shared" si="42"/>
        <v>0</v>
      </c>
      <c r="S629" s="157">
        <v>0</v>
      </c>
      <c r="T629" s="158">
        <f t="shared" si="43"/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59" t="s">
        <v>243</v>
      </c>
      <c r="AT629" s="159" t="s">
        <v>153</v>
      </c>
      <c r="AU629" s="159" t="s">
        <v>89</v>
      </c>
      <c r="AY629" s="16" t="s">
        <v>151</v>
      </c>
      <c r="BE629" s="160">
        <f t="shared" si="44"/>
        <v>0</v>
      </c>
      <c r="BF629" s="160">
        <f t="shared" si="45"/>
        <v>0</v>
      </c>
      <c r="BG629" s="160">
        <f t="shared" si="46"/>
        <v>0</v>
      </c>
      <c r="BH629" s="160">
        <f t="shared" si="47"/>
        <v>0</v>
      </c>
      <c r="BI629" s="160">
        <f t="shared" si="48"/>
        <v>0</v>
      </c>
      <c r="BJ629" s="16" t="s">
        <v>89</v>
      </c>
      <c r="BK629" s="160">
        <f t="shared" si="49"/>
        <v>0</v>
      </c>
      <c r="BL629" s="16" t="s">
        <v>243</v>
      </c>
      <c r="BM629" s="159" t="s">
        <v>1448</v>
      </c>
    </row>
    <row r="630" spans="1:65" s="2" customFormat="1" ht="24" x14ac:dyDescent="0.2">
      <c r="A630" s="31"/>
      <c r="B630" s="147"/>
      <c r="C630" s="178" t="s">
        <v>1449</v>
      </c>
      <c r="D630" s="178" t="s">
        <v>344</v>
      </c>
      <c r="E630" s="179" t="s">
        <v>1450</v>
      </c>
      <c r="F630" s="180" t="s">
        <v>1451</v>
      </c>
      <c r="G630" s="181" t="s">
        <v>246</v>
      </c>
      <c r="H630" s="182">
        <v>2</v>
      </c>
      <c r="I630" s="183"/>
      <c r="J630" s="184">
        <f t="shared" si="40"/>
        <v>0</v>
      </c>
      <c r="K630" s="180" t="s">
        <v>157</v>
      </c>
      <c r="L630" s="185"/>
      <c r="M630" s="186" t="s">
        <v>1</v>
      </c>
      <c r="N630" s="187" t="s">
        <v>44</v>
      </c>
      <c r="O630" s="57"/>
      <c r="P630" s="157">
        <f t="shared" si="41"/>
        <v>0</v>
      </c>
      <c r="Q630" s="157">
        <v>5.0000000000000001E-4</v>
      </c>
      <c r="R630" s="157">
        <f t="shared" si="42"/>
        <v>1E-3</v>
      </c>
      <c r="S630" s="157">
        <v>0</v>
      </c>
      <c r="T630" s="158">
        <f t="shared" si="43"/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59" t="s">
        <v>324</v>
      </c>
      <c r="AT630" s="159" t="s">
        <v>344</v>
      </c>
      <c r="AU630" s="159" t="s">
        <v>89</v>
      </c>
      <c r="AY630" s="16" t="s">
        <v>151</v>
      </c>
      <c r="BE630" s="160">
        <f t="shared" si="44"/>
        <v>0</v>
      </c>
      <c r="BF630" s="160">
        <f t="shared" si="45"/>
        <v>0</v>
      </c>
      <c r="BG630" s="160">
        <f t="shared" si="46"/>
        <v>0</v>
      </c>
      <c r="BH630" s="160">
        <f t="shared" si="47"/>
        <v>0</v>
      </c>
      <c r="BI630" s="160">
        <f t="shared" si="48"/>
        <v>0</v>
      </c>
      <c r="BJ630" s="16" t="s">
        <v>89</v>
      </c>
      <c r="BK630" s="160">
        <f t="shared" si="49"/>
        <v>0</v>
      </c>
      <c r="BL630" s="16" t="s">
        <v>243</v>
      </c>
      <c r="BM630" s="159" t="s">
        <v>1452</v>
      </c>
    </row>
    <row r="631" spans="1:65" s="2" customFormat="1" ht="36" x14ac:dyDescent="0.2">
      <c r="A631" s="31"/>
      <c r="B631" s="147"/>
      <c r="C631" s="178" t="s">
        <v>1453</v>
      </c>
      <c r="D631" s="178" t="s">
        <v>344</v>
      </c>
      <c r="E631" s="179" t="s">
        <v>1454</v>
      </c>
      <c r="F631" s="180" t="s">
        <v>1455</v>
      </c>
      <c r="G631" s="181" t="s">
        <v>246</v>
      </c>
      <c r="H631" s="182">
        <v>2</v>
      </c>
      <c r="I631" s="183"/>
      <c r="J631" s="184">
        <f t="shared" si="40"/>
        <v>0</v>
      </c>
      <c r="K631" s="180" t="s">
        <v>1</v>
      </c>
      <c r="L631" s="185"/>
      <c r="M631" s="186" t="s">
        <v>1</v>
      </c>
      <c r="N631" s="187" t="s">
        <v>44</v>
      </c>
      <c r="O631" s="57"/>
      <c r="P631" s="157">
        <f t="shared" si="41"/>
        <v>0</v>
      </c>
      <c r="Q631" s="157">
        <v>2.0500000000000001E-2</v>
      </c>
      <c r="R631" s="157">
        <f t="shared" si="42"/>
        <v>4.1000000000000002E-2</v>
      </c>
      <c r="S631" s="157">
        <v>0</v>
      </c>
      <c r="T631" s="158">
        <f t="shared" si="43"/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159" t="s">
        <v>324</v>
      </c>
      <c r="AT631" s="159" t="s">
        <v>344</v>
      </c>
      <c r="AU631" s="159" t="s">
        <v>89</v>
      </c>
      <c r="AY631" s="16" t="s">
        <v>151</v>
      </c>
      <c r="BE631" s="160">
        <f t="shared" si="44"/>
        <v>0</v>
      </c>
      <c r="BF631" s="160">
        <f t="shared" si="45"/>
        <v>0</v>
      </c>
      <c r="BG631" s="160">
        <f t="shared" si="46"/>
        <v>0</v>
      </c>
      <c r="BH631" s="160">
        <f t="shared" si="47"/>
        <v>0</v>
      </c>
      <c r="BI631" s="160">
        <f t="shared" si="48"/>
        <v>0</v>
      </c>
      <c r="BJ631" s="16" t="s">
        <v>89</v>
      </c>
      <c r="BK631" s="160">
        <f t="shared" si="49"/>
        <v>0</v>
      </c>
      <c r="BL631" s="16" t="s">
        <v>243</v>
      </c>
      <c r="BM631" s="159" t="s">
        <v>1456</v>
      </c>
    </row>
    <row r="632" spans="1:65" s="2" customFormat="1" ht="24" x14ac:dyDescent="0.2">
      <c r="A632" s="31"/>
      <c r="B632" s="147"/>
      <c r="C632" s="148" t="s">
        <v>1457</v>
      </c>
      <c r="D632" s="148" t="s">
        <v>153</v>
      </c>
      <c r="E632" s="149" t="s">
        <v>1458</v>
      </c>
      <c r="F632" s="150" t="s">
        <v>1459</v>
      </c>
      <c r="G632" s="151" t="s">
        <v>246</v>
      </c>
      <c r="H632" s="152">
        <v>12</v>
      </c>
      <c r="I632" s="153"/>
      <c r="J632" s="154">
        <f t="shared" si="40"/>
        <v>0</v>
      </c>
      <c r="K632" s="150" t="s">
        <v>157</v>
      </c>
      <c r="L632" s="32"/>
      <c r="M632" s="155" t="s">
        <v>1</v>
      </c>
      <c r="N632" s="156" t="s">
        <v>44</v>
      </c>
      <c r="O632" s="57"/>
      <c r="P632" s="157">
        <f t="shared" si="41"/>
        <v>0</v>
      </c>
      <c r="Q632" s="157">
        <v>0</v>
      </c>
      <c r="R632" s="157">
        <f t="shared" si="42"/>
        <v>0</v>
      </c>
      <c r="S632" s="157">
        <v>1.8E-3</v>
      </c>
      <c r="T632" s="158">
        <f t="shared" si="43"/>
        <v>2.1600000000000001E-2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59" t="s">
        <v>243</v>
      </c>
      <c r="AT632" s="159" t="s">
        <v>153</v>
      </c>
      <c r="AU632" s="159" t="s">
        <v>89</v>
      </c>
      <c r="AY632" s="16" t="s">
        <v>151</v>
      </c>
      <c r="BE632" s="160">
        <f t="shared" si="44"/>
        <v>0</v>
      </c>
      <c r="BF632" s="160">
        <f t="shared" si="45"/>
        <v>0</v>
      </c>
      <c r="BG632" s="160">
        <f t="shared" si="46"/>
        <v>0</v>
      </c>
      <c r="BH632" s="160">
        <f t="shared" si="47"/>
        <v>0</v>
      </c>
      <c r="BI632" s="160">
        <f t="shared" si="48"/>
        <v>0</v>
      </c>
      <c r="BJ632" s="16" t="s">
        <v>89</v>
      </c>
      <c r="BK632" s="160">
        <f t="shared" si="49"/>
        <v>0</v>
      </c>
      <c r="BL632" s="16" t="s">
        <v>243</v>
      </c>
      <c r="BM632" s="159" t="s">
        <v>1460</v>
      </c>
    </row>
    <row r="633" spans="1:65" s="2" customFormat="1" ht="24" x14ac:dyDescent="0.2">
      <c r="A633" s="31"/>
      <c r="B633" s="147"/>
      <c r="C633" s="148" t="s">
        <v>1461</v>
      </c>
      <c r="D633" s="148" t="s">
        <v>153</v>
      </c>
      <c r="E633" s="149" t="s">
        <v>1462</v>
      </c>
      <c r="F633" s="150" t="s">
        <v>1463</v>
      </c>
      <c r="G633" s="151" t="s">
        <v>246</v>
      </c>
      <c r="H633" s="152">
        <v>8</v>
      </c>
      <c r="I633" s="153"/>
      <c r="J633" s="154">
        <f t="shared" si="40"/>
        <v>0</v>
      </c>
      <c r="K633" s="150" t="s">
        <v>157</v>
      </c>
      <c r="L633" s="32"/>
      <c r="M633" s="155" t="s">
        <v>1</v>
      </c>
      <c r="N633" s="156" t="s">
        <v>44</v>
      </c>
      <c r="O633" s="57"/>
      <c r="P633" s="157">
        <f t="shared" si="41"/>
        <v>0</v>
      </c>
      <c r="Q633" s="157">
        <v>0</v>
      </c>
      <c r="R633" s="157">
        <f t="shared" si="42"/>
        <v>0</v>
      </c>
      <c r="S633" s="157">
        <v>0</v>
      </c>
      <c r="T633" s="158">
        <f t="shared" si="43"/>
        <v>0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159" t="s">
        <v>243</v>
      </c>
      <c r="AT633" s="159" t="s">
        <v>153</v>
      </c>
      <c r="AU633" s="159" t="s">
        <v>89</v>
      </c>
      <c r="AY633" s="16" t="s">
        <v>151</v>
      </c>
      <c r="BE633" s="160">
        <f t="shared" si="44"/>
        <v>0</v>
      </c>
      <c r="BF633" s="160">
        <f t="shared" si="45"/>
        <v>0</v>
      </c>
      <c r="BG633" s="160">
        <f t="shared" si="46"/>
        <v>0</v>
      </c>
      <c r="BH633" s="160">
        <f t="shared" si="47"/>
        <v>0</v>
      </c>
      <c r="BI633" s="160">
        <f t="shared" si="48"/>
        <v>0</v>
      </c>
      <c r="BJ633" s="16" t="s">
        <v>89</v>
      </c>
      <c r="BK633" s="160">
        <f t="shared" si="49"/>
        <v>0</v>
      </c>
      <c r="BL633" s="16" t="s">
        <v>243</v>
      </c>
      <c r="BM633" s="159" t="s">
        <v>1464</v>
      </c>
    </row>
    <row r="634" spans="1:65" s="2" customFormat="1" ht="16.5" customHeight="1" x14ac:dyDescent="0.2">
      <c r="A634" s="31"/>
      <c r="B634" s="147"/>
      <c r="C634" s="178" t="s">
        <v>1465</v>
      </c>
      <c r="D634" s="178" t="s">
        <v>344</v>
      </c>
      <c r="E634" s="179" t="s">
        <v>1466</v>
      </c>
      <c r="F634" s="180" t="s">
        <v>1467</v>
      </c>
      <c r="G634" s="181" t="s">
        <v>306</v>
      </c>
      <c r="H634" s="182">
        <v>8.4</v>
      </c>
      <c r="I634" s="183"/>
      <c r="J634" s="184">
        <f t="shared" si="40"/>
        <v>0</v>
      </c>
      <c r="K634" s="180" t="s">
        <v>157</v>
      </c>
      <c r="L634" s="185"/>
      <c r="M634" s="186" t="s">
        <v>1</v>
      </c>
      <c r="N634" s="187" t="s">
        <v>44</v>
      </c>
      <c r="O634" s="57"/>
      <c r="P634" s="157">
        <f t="shared" si="41"/>
        <v>0</v>
      </c>
      <c r="Q634" s="157">
        <v>1.8E-3</v>
      </c>
      <c r="R634" s="157">
        <f t="shared" si="42"/>
        <v>1.512E-2</v>
      </c>
      <c r="S634" s="157">
        <v>0</v>
      </c>
      <c r="T634" s="158">
        <f t="shared" si="43"/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59" t="s">
        <v>324</v>
      </c>
      <c r="AT634" s="159" t="s">
        <v>344</v>
      </c>
      <c r="AU634" s="159" t="s">
        <v>89</v>
      </c>
      <c r="AY634" s="16" t="s">
        <v>151</v>
      </c>
      <c r="BE634" s="160">
        <f t="shared" si="44"/>
        <v>0</v>
      </c>
      <c r="BF634" s="160">
        <f t="shared" si="45"/>
        <v>0</v>
      </c>
      <c r="BG634" s="160">
        <f t="shared" si="46"/>
        <v>0</v>
      </c>
      <c r="BH634" s="160">
        <f t="shared" si="47"/>
        <v>0</v>
      </c>
      <c r="BI634" s="160">
        <f t="shared" si="48"/>
        <v>0</v>
      </c>
      <c r="BJ634" s="16" t="s">
        <v>89</v>
      </c>
      <c r="BK634" s="160">
        <f t="shared" si="49"/>
        <v>0</v>
      </c>
      <c r="BL634" s="16" t="s">
        <v>243</v>
      </c>
      <c r="BM634" s="159" t="s">
        <v>1468</v>
      </c>
    </row>
    <row r="635" spans="1:65" s="13" customFormat="1" ht="11.25" x14ac:dyDescent="0.2">
      <c r="B635" s="161"/>
      <c r="D635" s="162" t="s">
        <v>160</v>
      </c>
      <c r="E635" s="163" t="s">
        <v>1</v>
      </c>
      <c r="F635" s="164" t="s">
        <v>1368</v>
      </c>
      <c r="H635" s="165">
        <v>8.4</v>
      </c>
      <c r="I635" s="166"/>
      <c r="L635" s="161"/>
      <c r="M635" s="167"/>
      <c r="N635" s="168"/>
      <c r="O635" s="168"/>
      <c r="P635" s="168"/>
      <c r="Q635" s="168"/>
      <c r="R635" s="168"/>
      <c r="S635" s="168"/>
      <c r="T635" s="169"/>
      <c r="AT635" s="163" t="s">
        <v>160</v>
      </c>
      <c r="AU635" s="163" t="s">
        <v>89</v>
      </c>
      <c r="AV635" s="13" t="s">
        <v>89</v>
      </c>
      <c r="AW635" s="13" t="s">
        <v>34</v>
      </c>
      <c r="AX635" s="13" t="s">
        <v>83</v>
      </c>
      <c r="AY635" s="163" t="s">
        <v>151</v>
      </c>
    </row>
    <row r="636" spans="1:65" s="2" customFormat="1" ht="24" x14ac:dyDescent="0.2">
      <c r="A636" s="31"/>
      <c r="B636" s="147"/>
      <c r="C636" s="148" t="s">
        <v>1469</v>
      </c>
      <c r="D636" s="148" t="s">
        <v>153</v>
      </c>
      <c r="E636" s="149" t="s">
        <v>1470</v>
      </c>
      <c r="F636" s="150" t="s">
        <v>1926</v>
      </c>
      <c r="G636" s="151" t="s">
        <v>246</v>
      </c>
      <c r="H636" s="152">
        <v>1</v>
      </c>
      <c r="I636" s="153"/>
      <c r="J636" s="154">
        <f t="shared" ref="J636:J641" si="50">ROUND(I636*H636,2)</f>
        <v>0</v>
      </c>
      <c r="K636" s="150" t="s">
        <v>1</v>
      </c>
      <c r="L636" s="32"/>
      <c r="M636" s="155" t="s">
        <v>1</v>
      </c>
      <c r="N636" s="156" t="s">
        <v>44</v>
      </c>
      <c r="O636" s="57"/>
      <c r="P636" s="157">
        <f t="shared" ref="P636:P641" si="51">O636*H636</f>
        <v>0</v>
      </c>
      <c r="Q636" s="157">
        <v>0</v>
      </c>
      <c r="R636" s="157">
        <f t="shared" ref="R636:R641" si="52">Q636*H636</f>
        <v>0</v>
      </c>
      <c r="S636" s="157">
        <v>0</v>
      </c>
      <c r="T636" s="158">
        <f t="shared" ref="T636:T641" si="53"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59" t="s">
        <v>243</v>
      </c>
      <c r="AT636" s="159" t="s">
        <v>153</v>
      </c>
      <c r="AU636" s="159" t="s">
        <v>89</v>
      </c>
      <c r="AY636" s="16" t="s">
        <v>151</v>
      </c>
      <c r="BE636" s="160">
        <f t="shared" ref="BE636:BE641" si="54">IF(N636="základní",J636,0)</f>
        <v>0</v>
      </c>
      <c r="BF636" s="160">
        <f t="shared" ref="BF636:BF641" si="55">IF(N636="snížená",J636,0)</f>
        <v>0</v>
      </c>
      <c r="BG636" s="160">
        <f t="shared" ref="BG636:BG641" si="56">IF(N636="zákl. přenesená",J636,0)</f>
        <v>0</v>
      </c>
      <c r="BH636" s="160">
        <f t="shared" ref="BH636:BH641" si="57">IF(N636="sníž. přenesená",J636,0)</f>
        <v>0</v>
      </c>
      <c r="BI636" s="160">
        <f t="shared" ref="BI636:BI641" si="58">IF(N636="nulová",J636,0)</f>
        <v>0</v>
      </c>
      <c r="BJ636" s="16" t="s">
        <v>89</v>
      </c>
      <c r="BK636" s="160">
        <f t="shared" ref="BK636:BK641" si="59">ROUND(I636*H636,2)</f>
        <v>0</v>
      </c>
      <c r="BL636" s="16" t="s">
        <v>243</v>
      </c>
      <c r="BM636" s="159" t="s">
        <v>1471</v>
      </c>
    </row>
    <row r="637" spans="1:65" s="2" customFormat="1" ht="60" x14ac:dyDescent="0.2">
      <c r="A637" s="31"/>
      <c r="B637" s="147"/>
      <c r="C637" s="148" t="s">
        <v>1472</v>
      </c>
      <c r="D637" s="148" t="s">
        <v>153</v>
      </c>
      <c r="E637" s="149" t="s">
        <v>1473</v>
      </c>
      <c r="F637" s="150" t="s">
        <v>1474</v>
      </c>
      <c r="G637" s="151" t="s">
        <v>246</v>
      </c>
      <c r="H637" s="152">
        <v>3</v>
      </c>
      <c r="I637" s="153"/>
      <c r="J637" s="154">
        <f t="shared" si="50"/>
        <v>0</v>
      </c>
      <c r="K637" s="150" t="s">
        <v>1</v>
      </c>
      <c r="L637" s="32"/>
      <c r="M637" s="155" t="s">
        <v>1</v>
      </c>
      <c r="N637" s="156" t="s">
        <v>44</v>
      </c>
      <c r="O637" s="57"/>
      <c r="P637" s="157">
        <f t="shared" si="51"/>
        <v>0</v>
      </c>
      <c r="Q637" s="157">
        <v>0</v>
      </c>
      <c r="R637" s="157">
        <f t="shared" si="52"/>
        <v>0</v>
      </c>
      <c r="S637" s="157">
        <v>0</v>
      </c>
      <c r="T637" s="158">
        <f t="shared" si="53"/>
        <v>0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59" t="s">
        <v>243</v>
      </c>
      <c r="AT637" s="159" t="s">
        <v>153</v>
      </c>
      <c r="AU637" s="159" t="s">
        <v>89</v>
      </c>
      <c r="AY637" s="16" t="s">
        <v>151</v>
      </c>
      <c r="BE637" s="160">
        <f t="shared" si="54"/>
        <v>0</v>
      </c>
      <c r="BF637" s="160">
        <f t="shared" si="55"/>
        <v>0</v>
      </c>
      <c r="BG637" s="160">
        <f t="shared" si="56"/>
        <v>0</v>
      </c>
      <c r="BH637" s="160">
        <f t="shared" si="57"/>
        <v>0</v>
      </c>
      <c r="BI637" s="160">
        <f t="shared" si="58"/>
        <v>0</v>
      </c>
      <c r="BJ637" s="16" t="s">
        <v>89</v>
      </c>
      <c r="BK637" s="160">
        <f t="shared" si="59"/>
        <v>0</v>
      </c>
      <c r="BL637" s="16" t="s">
        <v>243</v>
      </c>
      <c r="BM637" s="159" t="s">
        <v>1475</v>
      </c>
    </row>
    <row r="638" spans="1:65" s="2" customFormat="1" ht="48" x14ac:dyDescent="0.2">
      <c r="A638" s="31"/>
      <c r="B638" s="147"/>
      <c r="C638" s="148" t="s">
        <v>1476</v>
      </c>
      <c r="D638" s="148" t="s">
        <v>153</v>
      </c>
      <c r="E638" s="149" t="s">
        <v>1477</v>
      </c>
      <c r="F638" s="150" t="s">
        <v>1478</v>
      </c>
      <c r="G638" s="151" t="s">
        <v>246</v>
      </c>
      <c r="H638" s="152">
        <v>2</v>
      </c>
      <c r="I638" s="153"/>
      <c r="J638" s="154">
        <f t="shared" si="50"/>
        <v>0</v>
      </c>
      <c r="K638" s="150" t="s">
        <v>1</v>
      </c>
      <c r="L638" s="32"/>
      <c r="M638" s="155" t="s">
        <v>1</v>
      </c>
      <c r="N638" s="156" t="s">
        <v>44</v>
      </c>
      <c r="O638" s="57"/>
      <c r="P638" s="157">
        <f t="shared" si="51"/>
        <v>0</v>
      </c>
      <c r="Q638" s="157">
        <v>0</v>
      </c>
      <c r="R638" s="157">
        <f t="shared" si="52"/>
        <v>0</v>
      </c>
      <c r="S638" s="157">
        <v>0</v>
      </c>
      <c r="T638" s="158">
        <f t="shared" si="53"/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59" t="s">
        <v>158</v>
      </c>
      <c r="AT638" s="159" t="s">
        <v>153</v>
      </c>
      <c r="AU638" s="159" t="s">
        <v>89</v>
      </c>
      <c r="AY638" s="16" t="s">
        <v>151</v>
      </c>
      <c r="BE638" s="160">
        <f t="shared" si="54"/>
        <v>0</v>
      </c>
      <c r="BF638" s="160">
        <f t="shared" si="55"/>
        <v>0</v>
      </c>
      <c r="BG638" s="160">
        <f t="shared" si="56"/>
        <v>0</v>
      </c>
      <c r="BH638" s="160">
        <f t="shared" si="57"/>
        <v>0</v>
      </c>
      <c r="BI638" s="160">
        <f t="shared" si="58"/>
        <v>0</v>
      </c>
      <c r="BJ638" s="16" t="s">
        <v>89</v>
      </c>
      <c r="BK638" s="160">
        <f t="shared" si="59"/>
        <v>0</v>
      </c>
      <c r="BL638" s="16" t="s">
        <v>158</v>
      </c>
      <c r="BM638" s="159" t="s">
        <v>1479</v>
      </c>
    </row>
    <row r="639" spans="1:65" s="2" customFormat="1" ht="60" x14ac:dyDescent="0.2">
      <c r="A639" s="31"/>
      <c r="B639" s="147"/>
      <c r="C639" s="148" t="s">
        <v>1480</v>
      </c>
      <c r="D639" s="148" t="s">
        <v>153</v>
      </c>
      <c r="E639" s="149" t="s">
        <v>1481</v>
      </c>
      <c r="F639" s="150" t="s">
        <v>1482</v>
      </c>
      <c r="G639" s="151" t="s">
        <v>246</v>
      </c>
      <c r="H639" s="152">
        <v>2</v>
      </c>
      <c r="I639" s="153"/>
      <c r="J639" s="154">
        <f t="shared" si="50"/>
        <v>0</v>
      </c>
      <c r="K639" s="150" t="s">
        <v>1</v>
      </c>
      <c r="L639" s="32"/>
      <c r="M639" s="155" t="s">
        <v>1</v>
      </c>
      <c r="N639" s="156" t="s">
        <v>44</v>
      </c>
      <c r="O639" s="57"/>
      <c r="P639" s="157">
        <f t="shared" si="51"/>
        <v>0</v>
      </c>
      <c r="Q639" s="157">
        <v>0</v>
      </c>
      <c r="R639" s="157">
        <f t="shared" si="52"/>
        <v>0</v>
      </c>
      <c r="S639" s="157">
        <v>0</v>
      </c>
      <c r="T639" s="158">
        <f t="shared" si="53"/>
        <v>0</v>
      </c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R639" s="159" t="s">
        <v>243</v>
      </c>
      <c r="AT639" s="159" t="s">
        <v>153</v>
      </c>
      <c r="AU639" s="159" t="s">
        <v>89</v>
      </c>
      <c r="AY639" s="16" t="s">
        <v>151</v>
      </c>
      <c r="BE639" s="160">
        <f t="shared" si="54"/>
        <v>0</v>
      </c>
      <c r="BF639" s="160">
        <f t="shared" si="55"/>
        <v>0</v>
      </c>
      <c r="BG639" s="160">
        <f t="shared" si="56"/>
        <v>0</v>
      </c>
      <c r="BH639" s="160">
        <f t="shared" si="57"/>
        <v>0</v>
      </c>
      <c r="BI639" s="160">
        <f t="shared" si="58"/>
        <v>0</v>
      </c>
      <c r="BJ639" s="16" t="s">
        <v>89</v>
      </c>
      <c r="BK639" s="160">
        <f t="shared" si="59"/>
        <v>0</v>
      </c>
      <c r="BL639" s="16" t="s">
        <v>243</v>
      </c>
      <c r="BM639" s="159" t="s">
        <v>1483</v>
      </c>
    </row>
    <row r="640" spans="1:65" s="2" customFormat="1" ht="44.25" customHeight="1" x14ac:dyDescent="0.2">
      <c r="A640" s="31"/>
      <c r="B640" s="147"/>
      <c r="C640" s="148" t="s">
        <v>1484</v>
      </c>
      <c r="D640" s="148" t="s">
        <v>153</v>
      </c>
      <c r="E640" s="149" t="s">
        <v>1485</v>
      </c>
      <c r="F640" s="150" t="s">
        <v>1486</v>
      </c>
      <c r="G640" s="151" t="s">
        <v>246</v>
      </c>
      <c r="H640" s="152">
        <v>1</v>
      </c>
      <c r="I640" s="153"/>
      <c r="J640" s="154">
        <f t="shared" si="50"/>
        <v>0</v>
      </c>
      <c r="K640" s="150" t="s">
        <v>1</v>
      </c>
      <c r="L640" s="32"/>
      <c r="M640" s="155" t="s">
        <v>1</v>
      </c>
      <c r="N640" s="156" t="s">
        <v>44</v>
      </c>
      <c r="O640" s="57"/>
      <c r="P640" s="157">
        <f t="shared" si="51"/>
        <v>0</v>
      </c>
      <c r="Q640" s="157">
        <v>0</v>
      </c>
      <c r="R640" s="157">
        <f t="shared" si="52"/>
        <v>0</v>
      </c>
      <c r="S640" s="157">
        <v>0</v>
      </c>
      <c r="T640" s="158">
        <f t="shared" si="53"/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59" t="s">
        <v>243</v>
      </c>
      <c r="AT640" s="159" t="s">
        <v>153</v>
      </c>
      <c r="AU640" s="159" t="s">
        <v>89</v>
      </c>
      <c r="AY640" s="16" t="s">
        <v>151</v>
      </c>
      <c r="BE640" s="160">
        <f t="shared" si="54"/>
        <v>0</v>
      </c>
      <c r="BF640" s="160">
        <f t="shared" si="55"/>
        <v>0</v>
      </c>
      <c r="BG640" s="160">
        <f t="shared" si="56"/>
        <v>0</v>
      </c>
      <c r="BH640" s="160">
        <f t="shared" si="57"/>
        <v>0</v>
      </c>
      <c r="BI640" s="160">
        <f t="shared" si="58"/>
        <v>0</v>
      </c>
      <c r="BJ640" s="16" t="s">
        <v>89</v>
      </c>
      <c r="BK640" s="160">
        <f t="shared" si="59"/>
        <v>0</v>
      </c>
      <c r="BL640" s="16" t="s">
        <v>243</v>
      </c>
      <c r="BM640" s="159" t="s">
        <v>1487</v>
      </c>
    </row>
    <row r="641" spans="1:65" s="2" customFormat="1" ht="24" x14ac:dyDescent="0.2">
      <c r="A641" s="31"/>
      <c r="B641" s="147"/>
      <c r="C641" s="148" t="s">
        <v>1488</v>
      </c>
      <c r="D641" s="148" t="s">
        <v>153</v>
      </c>
      <c r="E641" s="149" t="s">
        <v>1489</v>
      </c>
      <c r="F641" s="150" t="s">
        <v>1490</v>
      </c>
      <c r="G641" s="151" t="s">
        <v>180</v>
      </c>
      <c r="H641" s="152">
        <v>0.59699999999999998</v>
      </c>
      <c r="I641" s="153"/>
      <c r="J641" s="154">
        <f t="shared" si="50"/>
        <v>0</v>
      </c>
      <c r="K641" s="150" t="s">
        <v>157</v>
      </c>
      <c r="L641" s="32"/>
      <c r="M641" s="155" t="s">
        <v>1</v>
      </c>
      <c r="N641" s="156" t="s">
        <v>44</v>
      </c>
      <c r="O641" s="57"/>
      <c r="P641" s="157">
        <f t="shared" si="51"/>
        <v>0</v>
      </c>
      <c r="Q641" s="157">
        <v>0</v>
      </c>
      <c r="R641" s="157">
        <f t="shared" si="52"/>
        <v>0</v>
      </c>
      <c r="S641" s="157">
        <v>0</v>
      </c>
      <c r="T641" s="158">
        <f t="shared" si="53"/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59" t="s">
        <v>243</v>
      </c>
      <c r="AT641" s="159" t="s">
        <v>153</v>
      </c>
      <c r="AU641" s="159" t="s">
        <v>89</v>
      </c>
      <c r="AY641" s="16" t="s">
        <v>151</v>
      </c>
      <c r="BE641" s="160">
        <f t="shared" si="54"/>
        <v>0</v>
      </c>
      <c r="BF641" s="160">
        <f t="shared" si="55"/>
        <v>0</v>
      </c>
      <c r="BG641" s="160">
        <f t="shared" si="56"/>
        <v>0</v>
      </c>
      <c r="BH641" s="160">
        <f t="shared" si="57"/>
        <v>0</v>
      </c>
      <c r="BI641" s="160">
        <f t="shared" si="58"/>
        <v>0</v>
      </c>
      <c r="BJ641" s="16" t="s">
        <v>89</v>
      </c>
      <c r="BK641" s="160">
        <f t="shared" si="59"/>
        <v>0</v>
      </c>
      <c r="BL641" s="16" t="s">
        <v>243</v>
      </c>
      <c r="BM641" s="159" t="s">
        <v>1491</v>
      </c>
    </row>
    <row r="642" spans="1:65" s="12" customFormat="1" ht="20.85" customHeight="1" x14ac:dyDescent="0.2">
      <c r="B642" s="134"/>
      <c r="D642" s="135" t="s">
        <v>77</v>
      </c>
      <c r="E642" s="145" t="s">
        <v>1492</v>
      </c>
      <c r="F642" s="145" t="s">
        <v>1493</v>
      </c>
      <c r="I642" s="137"/>
      <c r="J642" s="146">
        <f>BK642</f>
        <v>0</v>
      </c>
      <c r="L642" s="134"/>
      <c r="M642" s="139"/>
      <c r="N642" s="140"/>
      <c r="O642" s="140"/>
      <c r="P642" s="141">
        <f>SUM(P643:P655)</f>
        <v>0</v>
      </c>
      <c r="Q642" s="140"/>
      <c r="R642" s="141">
        <f>SUM(R643:R655)</f>
        <v>6.6800000000000002E-3</v>
      </c>
      <c r="S642" s="140"/>
      <c r="T642" s="142">
        <f>SUM(T643:T655)</f>
        <v>0.33999999999999997</v>
      </c>
      <c r="AR642" s="135" t="s">
        <v>89</v>
      </c>
      <c r="AT642" s="143" t="s">
        <v>77</v>
      </c>
      <c r="AU642" s="143" t="s">
        <v>89</v>
      </c>
      <c r="AY642" s="135" t="s">
        <v>151</v>
      </c>
      <c r="BK642" s="144">
        <f>SUM(BK643:BK655)</f>
        <v>0</v>
      </c>
    </row>
    <row r="643" spans="1:65" s="2" customFormat="1" ht="24" x14ac:dyDescent="0.2">
      <c r="A643" s="31"/>
      <c r="B643" s="147"/>
      <c r="C643" s="148" t="s">
        <v>1494</v>
      </c>
      <c r="D643" s="148" t="s">
        <v>153</v>
      </c>
      <c r="E643" s="149" t="s">
        <v>1495</v>
      </c>
      <c r="F643" s="150" t="s">
        <v>1927</v>
      </c>
      <c r="G643" s="151" t="s">
        <v>246</v>
      </c>
      <c r="H643" s="152">
        <v>1</v>
      </c>
      <c r="I643" s="153"/>
      <c r="J643" s="154">
        <f t="shared" ref="J643:J648" si="60">ROUND(I643*H643,2)</f>
        <v>0</v>
      </c>
      <c r="K643" s="150" t="s">
        <v>1</v>
      </c>
      <c r="L643" s="32"/>
      <c r="M643" s="155" t="s">
        <v>1</v>
      </c>
      <c r="N643" s="156" t="s">
        <v>44</v>
      </c>
      <c r="O643" s="57"/>
      <c r="P643" s="157">
        <f t="shared" ref="P643:P648" si="61">O643*H643</f>
        <v>0</v>
      </c>
      <c r="Q643" s="157">
        <v>0</v>
      </c>
      <c r="R643" s="157">
        <f t="shared" ref="R643:R648" si="62">Q643*H643</f>
        <v>0</v>
      </c>
      <c r="S643" s="157">
        <v>0</v>
      </c>
      <c r="T643" s="158">
        <f t="shared" ref="T643:T648" si="63">S643*H643</f>
        <v>0</v>
      </c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R643" s="159" t="s">
        <v>243</v>
      </c>
      <c r="AT643" s="159" t="s">
        <v>153</v>
      </c>
      <c r="AU643" s="159" t="s">
        <v>169</v>
      </c>
      <c r="AY643" s="16" t="s">
        <v>151</v>
      </c>
      <c r="BE643" s="160">
        <f t="shared" ref="BE643:BE648" si="64">IF(N643="základní",J643,0)</f>
        <v>0</v>
      </c>
      <c r="BF643" s="160">
        <f t="shared" ref="BF643:BF648" si="65">IF(N643="snížená",J643,0)</f>
        <v>0</v>
      </c>
      <c r="BG643" s="160">
        <f t="shared" ref="BG643:BG648" si="66">IF(N643="zákl. přenesená",J643,0)</f>
        <v>0</v>
      </c>
      <c r="BH643" s="160">
        <f t="shared" ref="BH643:BH648" si="67">IF(N643="sníž. přenesená",J643,0)</f>
        <v>0</v>
      </c>
      <c r="BI643" s="160">
        <f t="shared" ref="BI643:BI648" si="68">IF(N643="nulová",J643,0)</f>
        <v>0</v>
      </c>
      <c r="BJ643" s="16" t="s">
        <v>89</v>
      </c>
      <c r="BK643" s="160">
        <f t="shared" ref="BK643:BK648" si="69">ROUND(I643*H643,2)</f>
        <v>0</v>
      </c>
      <c r="BL643" s="16" t="s">
        <v>243</v>
      </c>
      <c r="BM643" s="159" t="s">
        <v>1496</v>
      </c>
    </row>
    <row r="644" spans="1:65" s="2" customFormat="1" ht="16.5" customHeight="1" x14ac:dyDescent="0.2">
      <c r="A644" s="31"/>
      <c r="B644" s="147"/>
      <c r="C644" s="148" t="s">
        <v>1497</v>
      </c>
      <c r="D644" s="148" t="s">
        <v>153</v>
      </c>
      <c r="E644" s="149" t="s">
        <v>1498</v>
      </c>
      <c r="F644" s="150" t="s">
        <v>1499</v>
      </c>
      <c r="G644" s="151" t="s">
        <v>246</v>
      </c>
      <c r="H644" s="152">
        <v>2</v>
      </c>
      <c r="I644" s="153"/>
      <c r="J644" s="154">
        <f t="shared" si="60"/>
        <v>0</v>
      </c>
      <c r="K644" s="150" t="s">
        <v>1</v>
      </c>
      <c r="L644" s="32"/>
      <c r="M644" s="155" t="s">
        <v>1</v>
      </c>
      <c r="N644" s="156" t="s">
        <v>44</v>
      </c>
      <c r="O644" s="57"/>
      <c r="P644" s="157">
        <f t="shared" si="61"/>
        <v>0</v>
      </c>
      <c r="Q644" s="157">
        <v>0</v>
      </c>
      <c r="R644" s="157">
        <f t="shared" si="62"/>
        <v>0</v>
      </c>
      <c r="S644" s="157">
        <v>0</v>
      </c>
      <c r="T644" s="158">
        <f t="shared" si="63"/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59" t="s">
        <v>243</v>
      </c>
      <c r="AT644" s="159" t="s">
        <v>153</v>
      </c>
      <c r="AU644" s="159" t="s">
        <v>169</v>
      </c>
      <c r="AY644" s="16" t="s">
        <v>151</v>
      </c>
      <c r="BE644" s="160">
        <f t="shared" si="64"/>
        <v>0</v>
      </c>
      <c r="BF644" s="160">
        <f t="shared" si="65"/>
        <v>0</v>
      </c>
      <c r="BG644" s="160">
        <f t="shared" si="66"/>
        <v>0</v>
      </c>
      <c r="BH644" s="160">
        <f t="shared" si="67"/>
        <v>0</v>
      </c>
      <c r="BI644" s="160">
        <f t="shared" si="68"/>
        <v>0</v>
      </c>
      <c r="BJ644" s="16" t="s">
        <v>89</v>
      </c>
      <c r="BK644" s="160">
        <f t="shared" si="69"/>
        <v>0</v>
      </c>
      <c r="BL644" s="16" t="s">
        <v>243</v>
      </c>
      <c r="BM644" s="159" t="s">
        <v>1500</v>
      </c>
    </row>
    <row r="645" spans="1:65" s="2" customFormat="1" ht="16.5" customHeight="1" x14ac:dyDescent="0.2">
      <c r="A645" s="31"/>
      <c r="B645" s="147"/>
      <c r="C645" s="148" t="s">
        <v>1501</v>
      </c>
      <c r="D645" s="148" t="s">
        <v>153</v>
      </c>
      <c r="E645" s="149" t="s">
        <v>1502</v>
      </c>
      <c r="F645" s="150" t="s">
        <v>1503</v>
      </c>
      <c r="G645" s="151" t="s">
        <v>246</v>
      </c>
      <c r="H645" s="152">
        <v>2</v>
      </c>
      <c r="I645" s="153"/>
      <c r="J645" s="154">
        <f t="shared" si="60"/>
        <v>0</v>
      </c>
      <c r="K645" s="150" t="s">
        <v>1</v>
      </c>
      <c r="L645" s="32"/>
      <c r="M645" s="155" t="s">
        <v>1</v>
      </c>
      <c r="N645" s="156" t="s">
        <v>44</v>
      </c>
      <c r="O645" s="57"/>
      <c r="P645" s="157">
        <f t="shared" si="61"/>
        <v>0</v>
      </c>
      <c r="Q645" s="157">
        <v>0</v>
      </c>
      <c r="R645" s="157">
        <f t="shared" si="62"/>
        <v>0</v>
      </c>
      <c r="S645" s="157">
        <v>0</v>
      </c>
      <c r="T645" s="158">
        <f t="shared" si="63"/>
        <v>0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159" t="s">
        <v>243</v>
      </c>
      <c r="AT645" s="159" t="s">
        <v>153</v>
      </c>
      <c r="AU645" s="159" t="s">
        <v>169</v>
      </c>
      <c r="AY645" s="16" t="s">
        <v>151</v>
      </c>
      <c r="BE645" s="160">
        <f t="shared" si="64"/>
        <v>0</v>
      </c>
      <c r="BF645" s="160">
        <f t="shared" si="65"/>
        <v>0</v>
      </c>
      <c r="BG645" s="160">
        <f t="shared" si="66"/>
        <v>0</v>
      </c>
      <c r="BH645" s="160">
        <f t="shared" si="67"/>
        <v>0</v>
      </c>
      <c r="BI645" s="160">
        <f t="shared" si="68"/>
        <v>0</v>
      </c>
      <c r="BJ645" s="16" t="s">
        <v>89</v>
      </c>
      <c r="BK645" s="160">
        <f t="shared" si="69"/>
        <v>0</v>
      </c>
      <c r="BL645" s="16" t="s">
        <v>243</v>
      </c>
      <c r="BM645" s="159" t="s">
        <v>1504</v>
      </c>
    </row>
    <row r="646" spans="1:65" s="2" customFormat="1" ht="24" x14ac:dyDescent="0.2">
      <c r="A646" s="31"/>
      <c r="B646" s="147"/>
      <c r="C646" s="148" t="s">
        <v>1505</v>
      </c>
      <c r="D646" s="148" t="s">
        <v>153</v>
      </c>
      <c r="E646" s="149" t="s">
        <v>1506</v>
      </c>
      <c r="F646" s="150" t="s">
        <v>1507</v>
      </c>
      <c r="G646" s="151" t="s">
        <v>246</v>
      </c>
      <c r="H646" s="152">
        <v>1</v>
      </c>
      <c r="I646" s="153"/>
      <c r="J646" s="154">
        <f t="shared" si="60"/>
        <v>0</v>
      </c>
      <c r="K646" s="150" t="s">
        <v>157</v>
      </c>
      <c r="L646" s="32"/>
      <c r="M646" s="155" t="s">
        <v>1</v>
      </c>
      <c r="N646" s="156" t="s">
        <v>44</v>
      </c>
      <c r="O646" s="57"/>
      <c r="P646" s="157">
        <f t="shared" si="61"/>
        <v>0</v>
      </c>
      <c r="Q646" s="157">
        <v>0</v>
      </c>
      <c r="R646" s="157">
        <f t="shared" si="62"/>
        <v>0</v>
      </c>
      <c r="S646" s="157">
        <v>0.16600000000000001</v>
      </c>
      <c r="T646" s="158">
        <f t="shared" si="63"/>
        <v>0.16600000000000001</v>
      </c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R646" s="159" t="s">
        <v>158</v>
      </c>
      <c r="AT646" s="159" t="s">
        <v>153</v>
      </c>
      <c r="AU646" s="159" t="s">
        <v>169</v>
      </c>
      <c r="AY646" s="16" t="s">
        <v>151</v>
      </c>
      <c r="BE646" s="160">
        <f t="shared" si="64"/>
        <v>0</v>
      </c>
      <c r="BF646" s="160">
        <f t="shared" si="65"/>
        <v>0</v>
      </c>
      <c r="BG646" s="160">
        <f t="shared" si="66"/>
        <v>0</v>
      </c>
      <c r="BH646" s="160">
        <f t="shared" si="67"/>
        <v>0</v>
      </c>
      <c r="BI646" s="160">
        <f t="shared" si="68"/>
        <v>0</v>
      </c>
      <c r="BJ646" s="16" t="s">
        <v>89</v>
      </c>
      <c r="BK646" s="160">
        <f t="shared" si="69"/>
        <v>0</v>
      </c>
      <c r="BL646" s="16" t="s">
        <v>158</v>
      </c>
      <c r="BM646" s="159" t="s">
        <v>1508</v>
      </c>
    </row>
    <row r="647" spans="1:65" s="2" customFormat="1" ht="24" x14ac:dyDescent="0.2">
      <c r="A647" s="31"/>
      <c r="B647" s="147"/>
      <c r="C647" s="148" t="s">
        <v>1509</v>
      </c>
      <c r="D647" s="148" t="s">
        <v>153</v>
      </c>
      <c r="E647" s="149" t="s">
        <v>1510</v>
      </c>
      <c r="F647" s="150" t="s">
        <v>1511</v>
      </c>
      <c r="G647" s="151" t="s">
        <v>246</v>
      </c>
      <c r="H647" s="152">
        <v>1</v>
      </c>
      <c r="I647" s="153"/>
      <c r="J647" s="154">
        <f t="shared" si="60"/>
        <v>0</v>
      </c>
      <c r="K647" s="150" t="s">
        <v>157</v>
      </c>
      <c r="L647" s="32"/>
      <c r="M647" s="155" t="s">
        <v>1</v>
      </c>
      <c r="N647" s="156" t="s">
        <v>44</v>
      </c>
      <c r="O647" s="57"/>
      <c r="P647" s="157">
        <f t="shared" si="61"/>
        <v>0</v>
      </c>
      <c r="Q647" s="157">
        <v>0</v>
      </c>
      <c r="R647" s="157">
        <f t="shared" si="62"/>
        <v>0</v>
      </c>
      <c r="S647" s="157">
        <v>0.17399999999999999</v>
      </c>
      <c r="T647" s="158">
        <f t="shared" si="63"/>
        <v>0.17399999999999999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59" t="s">
        <v>243</v>
      </c>
      <c r="AT647" s="159" t="s">
        <v>153</v>
      </c>
      <c r="AU647" s="159" t="s">
        <v>169</v>
      </c>
      <c r="AY647" s="16" t="s">
        <v>151</v>
      </c>
      <c r="BE647" s="160">
        <f t="shared" si="64"/>
        <v>0</v>
      </c>
      <c r="BF647" s="160">
        <f t="shared" si="65"/>
        <v>0</v>
      </c>
      <c r="BG647" s="160">
        <f t="shared" si="66"/>
        <v>0</v>
      </c>
      <c r="BH647" s="160">
        <f t="shared" si="67"/>
        <v>0</v>
      </c>
      <c r="BI647" s="160">
        <f t="shared" si="68"/>
        <v>0</v>
      </c>
      <c r="BJ647" s="16" t="s">
        <v>89</v>
      </c>
      <c r="BK647" s="160">
        <f t="shared" si="69"/>
        <v>0</v>
      </c>
      <c r="BL647" s="16" t="s">
        <v>243</v>
      </c>
      <c r="BM647" s="159" t="s">
        <v>1512</v>
      </c>
    </row>
    <row r="648" spans="1:65" s="2" customFormat="1" ht="36" x14ac:dyDescent="0.2">
      <c r="A648" s="31"/>
      <c r="B648" s="147"/>
      <c r="C648" s="148" t="s">
        <v>1513</v>
      </c>
      <c r="D648" s="148" t="s">
        <v>153</v>
      </c>
      <c r="E648" s="149" t="s">
        <v>1514</v>
      </c>
      <c r="F648" s="150" t="s">
        <v>1515</v>
      </c>
      <c r="G648" s="151" t="s">
        <v>246</v>
      </c>
      <c r="H648" s="152">
        <v>3</v>
      </c>
      <c r="I648" s="153"/>
      <c r="J648" s="154">
        <f t="shared" si="60"/>
        <v>0</v>
      </c>
      <c r="K648" s="150" t="s">
        <v>1</v>
      </c>
      <c r="L648" s="32"/>
      <c r="M648" s="155" t="s">
        <v>1</v>
      </c>
      <c r="N648" s="156" t="s">
        <v>44</v>
      </c>
      <c r="O648" s="57"/>
      <c r="P648" s="157">
        <f t="shared" si="61"/>
        <v>0</v>
      </c>
      <c r="Q648" s="157">
        <v>0</v>
      </c>
      <c r="R648" s="157">
        <f t="shared" si="62"/>
        <v>0</v>
      </c>
      <c r="S648" s="157">
        <v>0</v>
      </c>
      <c r="T648" s="158">
        <f t="shared" si="63"/>
        <v>0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159" t="s">
        <v>243</v>
      </c>
      <c r="AT648" s="159" t="s">
        <v>153</v>
      </c>
      <c r="AU648" s="159" t="s">
        <v>169</v>
      </c>
      <c r="AY648" s="16" t="s">
        <v>151</v>
      </c>
      <c r="BE648" s="160">
        <f t="shared" si="64"/>
        <v>0</v>
      </c>
      <c r="BF648" s="160">
        <f t="shared" si="65"/>
        <v>0</v>
      </c>
      <c r="BG648" s="160">
        <f t="shared" si="66"/>
        <v>0</v>
      </c>
      <c r="BH648" s="160">
        <f t="shared" si="67"/>
        <v>0</v>
      </c>
      <c r="BI648" s="160">
        <f t="shared" si="68"/>
        <v>0</v>
      </c>
      <c r="BJ648" s="16" t="s">
        <v>89</v>
      </c>
      <c r="BK648" s="160">
        <f t="shared" si="69"/>
        <v>0</v>
      </c>
      <c r="BL648" s="16" t="s">
        <v>243</v>
      </c>
      <c r="BM648" s="159" t="s">
        <v>1516</v>
      </c>
    </row>
    <row r="649" spans="1:65" s="13" customFormat="1" ht="11.25" x14ac:dyDescent="0.2">
      <c r="B649" s="161"/>
      <c r="D649" s="162" t="s">
        <v>160</v>
      </c>
      <c r="E649" s="163" t="s">
        <v>1</v>
      </c>
      <c r="F649" s="164" t="s">
        <v>1517</v>
      </c>
      <c r="H649" s="165">
        <v>3</v>
      </c>
      <c r="I649" s="166"/>
      <c r="L649" s="161"/>
      <c r="M649" s="167"/>
      <c r="N649" s="168"/>
      <c r="O649" s="168"/>
      <c r="P649" s="168"/>
      <c r="Q649" s="168"/>
      <c r="R649" s="168"/>
      <c r="S649" s="168"/>
      <c r="T649" s="169"/>
      <c r="AT649" s="163" t="s">
        <v>160</v>
      </c>
      <c r="AU649" s="163" t="s">
        <v>169</v>
      </c>
      <c r="AV649" s="13" t="s">
        <v>89</v>
      </c>
      <c r="AW649" s="13" t="s">
        <v>34</v>
      </c>
      <c r="AX649" s="13" t="s">
        <v>83</v>
      </c>
      <c r="AY649" s="163" t="s">
        <v>151</v>
      </c>
    </row>
    <row r="650" spans="1:65" s="2" customFormat="1" ht="16.5" customHeight="1" x14ac:dyDescent="0.2">
      <c r="A650" s="31"/>
      <c r="B650" s="147"/>
      <c r="C650" s="148" t="s">
        <v>1518</v>
      </c>
      <c r="D650" s="148" t="s">
        <v>153</v>
      </c>
      <c r="E650" s="149" t="s">
        <v>1519</v>
      </c>
      <c r="F650" s="150" t="s">
        <v>1520</v>
      </c>
      <c r="G650" s="151" t="s">
        <v>246</v>
      </c>
      <c r="H650" s="152">
        <v>2</v>
      </c>
      <c r="I650" s="153"/>
      <c r="J650" s="154">
        <f t="shared" ref="J650:J655" si="70">ROUND(I650*H650,2)</f>
        <v>0</v>
      </c>
      <c r="K650" s="150" t="s">
        <v>157</v>
      </c>
      <c r="L650" s="32"/>
      <c r="M650" s="155" t="s">
        <v>1</v>
      </c>
      <c r="N650" s="156" t="s">
        <v>44</v>
      </c>
      <c r="O650" s="57"/>
      <c r="P650" s="157">
        <f t="shared" ref="P650:P655" si="71">O650*H650</f>
        <v>0</v>
      </c>
      <c r="Q650" s="157">
        <v>0</v>
      </c>
      <c r="R650" s="157">
        <f t="shared" ref="R650:R655" si="72">Q650*H650</f>
        <v>0</v>
      </c>
      <c r="S650" s="157">
        <v>0</v>
      </c>
      <c r="T650" s="158">
        <f t="shared" ref="T650:T655" si="73"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59" t="s">
        <v>158</v>
      </c>
      <c r="AT650" s="159" t="s">
        <v>153</v>
      </c>
      <c r="AU650" s="159" t="s">
        <v>169</v>
      </c>
      <c r="AY650" s="16" t="s">
        <v>151</v>
      </c>
      <c r="BE650" s="160">
        <f t="shared" ref="BE650:BE655" si="74">IF(N650="základní",J650,0)</f>
        <v>0</v>
      </c>
      <c r="BF650" s="160">
        <f t="shared" ref="BF650:BF655" si="75">IF(N650="snížená",J650,0)</f>
        <v>0</v>
      </c>
      <c r="BG650" s="160">
        <f t="shared" ref="BG650:BG655" si="76">IF(N650="zákl. přenesená",J650,0)</f>
        <v>0</v>
      </c>
      <c r="BH650" s="160">
        <f t="shared" ref="BH650:BH655" si="77">IF(N650="sníž. přenesená",J650,0)</f>
        <v>0</v>
      </c>
      <c r="BI650" s="160">
        <f t="shared" ref="BI650:BI655" si="78">IF(N650="nulová",J650,0)</f>
        <v>0</v>
      </c>
      <c r="BJ650" s="16" t="s">
        <v>89</v>
      </c>
      <c r="BK650" s="160">
        <f t="shared" ref="BK650:BK655" si="79">ROUND(I650*H650,2)</f>
        <v>0</v>
      </c>
      <c r="BL650" s="16" t="s">
        <v>158</v>
      </c>
      <c r="BM650" s="159" t="s">
        <v>1521</v>
      </c>
    </row>
    <row r="651" spans="1:65" s="2" customFormat="1" ht="16.5" customHeight="1" x14ac:dyDescent="0.2">
      <c r="A651" s="31"/>
      <c r="B651" s="147"/>
      <c r="C651" s="178" t="s">
        <v>1522</v>
      </c>
      <c r="D651" s="178" t="s">
        <v>344</v>
      </c>
      <c r="E651" s="179" t="s">
        <v>1523</v>
      </c>
      <c r="F651" s="180" t="s">
        <v>1524</v>
      </c>
      <c r="G651" s="181" t="s">
        <v>246</v>
      </c>
      <c r="H651" s="182">
        <v>2</v>
      </c>
      <c r="I651" s="183"/>
      <c r="J651" s="184">
        <f t="shared" si="70"/>
        <v>0</v>
      </c>
      <c r="K651" s="180" t="s">
        <v>157</v>
      </c>
      <c r="L651" s="185"/>
      <c r="M651" s="186" t="s">
        <v>1</v>
      </c>
      <c r="N651" s="187" t="s">
        <v>44</v>
      </c>
      <c r="O651" s="57"/>
      <c r="P651" s="157">
        <f t="shared" si="71"/>
        <v>0</v>
      </c>
      <c r="Q651" s="157">
        <v>2.98E-3</v>
      </c>
      <c r="R651" s="157">
        <f t="shared" si="72"/>
        <v>5.96E-3</v>
      </c>
      <c r="S651" s="157">
        <v>0</v>
      </c>
      <c r="T651" s="158">
        <f t="shared" si="73"/>
        <v>0</v>
      </c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R651" s="159" t="s">
        <v>198</v>
      </c>
      <c r="AT651" s="159" t="s">
        <v>344</v>
      </c>
      <c r="AU651" s="159" t="s">
        <v>169</v>
      </c>
      <c r="AY651" s="16" t="s">
        <v>151</v>
      </c>
      <c r="BE651" s="160">
        <f t="shared" si="74"/>
        <v>0</v>
      </c>
      <c r="BF651" s="160">
        <f t="shared" si="75"/>
        <v>0</v>
      </c>
      <c r="BG651" s="160">
        <f t="shared" si="76"/>
        <v>0</v>
      </c>
      <c r="BH651" s="160">
        <f t="shared" si="77"/>
        <v>0</v>
      </c>
      <c r="BI651" s="160">
        <f t="shared" si="78"/>
        <v>0</v>
      </c>
      <c r="BJ651" s="16" t="s">
        <v>89</v>
      </c>
      <c r="BK651" s="160">
        <f t="shared" si="79"/>
        <v>0</v>
      </c>
      <c r="BL651" s="16" t="s">
        <v>158</v>
      </c>
      <c r="BM651" s="159" t="s">
        <v>1525</v>
      </c>
    </row>
    <row r="652" spans="1:65" s="2" customFormat="1" ht="16.5" customHeight="1" x14ac:dyDescent="0.2">
      <c r="A652" s="31"/>
      <c r="B652" s="147"/>
      <c r="C652" s="148" t="s">
        <v>1526</v>
      </c>
      <c r="D652" s="148" t="s">
        <v>153</v>
      </c>
      <c r="E652" s="149" t="s">
        <v>1527</v>
      </c>
      <c r="F652" s="150" t="s">
        <v>1528</v>
      </c>
      <c r="G652" s="151" t="s">
        <v>246</v>
      </c>
      <c r="H652" s="152">
        <v>2</v>
      </c>
      <c r="I652" s="153"/>
      <c r="J652" s="154">
        <f t="shared" si="70"/>
        <v>0</v>
      </c>
      <c r="K652" s="150" t="s">
        <v>1</v>
      </c>
      <c r="L652" s="32"/>
      <c r="M652" s="155" t="s">
        <v>1</v>
      </c>
      <c r="N652" s="156" t="s">
        <v>44</v>
      </c>
      <c r="O652" s="57"/>
      <c r="P652" s="157">
        <f t="shared" si="71"/>
        <v>0</v>
      </c>
      <c r="Q652" s="157">
        <v>0</v>
      </c>
      <c r="R652" s="157">
        <f t="shared" si="72"/>
        <v>0</v>
      </c>
      <c r="S652" s="157">
        <v>0</v>
      </c>
      <c r="T652" s="158">
        <f t="shared" si="73"/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59" t="s">
        <v>243</v>
      </c>
      <c r="AT652" s="159" t="s">
        <v>153</v>
      </c>
      <c r="AU652" s="159" t="s">
        <v>169</v>
      </c>
      <c r="AY652" s="16" t="s">
        <v>151</v>
      </c>
      <c r="BE652" s="160">
        <f t="shared" si="74"/>
        <v>0</v>
      </c>
      <c r="BF652" s="160">
        <f t="shared" si="75"/>
        <v>0</v>
      </c>
      <c r="BG652" s="160">
        <f t="shared" si="76"/>
        <v>0</v>
      </c>
      <c r="BH652" s="160">
        <f t="shared" si="77"/>
        <v>0</v>
      </c>
      <c r="BI652" s="160">
        <f t="shared" si="78"/>
        <v>0</v>
      </c>
      <c r="BJ652" s="16" t="s">
        <v>89</v>
      </c>
      <c r="BK652" s="160">
        <f t="shared" si="79"/>
        <v>0</v>
      </c>
      <c r="BL652" s="16" t="s">
        <v>243</v>
      </c>
      <c r="BM652" s="159" t="s">
        <v>1529</v>
      </c>
    </row>
    <row r="653" spans="1:65" s="2" customFormat="1" ht="24" x14ac:dyDescent="0.2">
      <c r="A653" s="31"/>
      <c r="B653" s="147"/>
      <c r="C653" s="148" t="s">
        <v>1530</v>
      </c>
      <c r="D653" s="148" t="s">
        <v>153</v>
      </c>
      <c r="E653" s="149" t="s">
        <v>1531</v>
      </c>
      <c r="F653" s="150" t="s">
        <v>1532</v>
      </c>
      <c r="G653" s="151" t="s">
        <v>763</v>
      </c>
      <c r="H653" s="152">
        <v>12</v>
      </c>
      <c r="I653" s="153"/>
      <c r="J653" s="154">
        <f t="shared" si="70"/>
        <v>0</v>
      </c>
      <c r="K653" s="150" t="s">
        <v>157</v>
      </c>
      <c r="L653" s="32"/>
      <c r="M653" s="155" t="s">
        <v>1</v>
      </c>
      <c r="N653" s="156" t="s">
        <v>44</v>
      </c>
      <c r="O653" s="57"/>
      <c r="P653" s="157">
        <f t="shared" si="71"/>
        <v>0</v>
      </c>
      <c r="Q653" s="157">
        <v>6.0000000000000002E-5</v>
      </c>
      <c r="R653" s="157">
        <f t="shared" si="72"/>
        <v>7.2000000000000005E-4</v>
      </c>
      <c r="S653" s="157">
        <v>0</v>
      </c>
      <c r="T653" s="158">
        <f t="shared" si="73"/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59" t="s">
        <v>243</v>
      </c>
      <c r="AT653" s="159" t="s">
        <v>153</v>
      </c>
      <c r="AU653" s="159" t="s">
        <v>169</v>
      </c>
      <c r="AY653" s="16" t="s">
        <v>151</v>
      </c>
      <c r="BE653" s="160">
        <f t="shared" si="74"/>
        <v>0</v>
      </c>
      <c r="BF653" s="160">
        <f t="shared" si="75"/>
        <v>0</v>
      </c>
      <c r="BG653" s="160">
        <f t="shared" si="76"/>
        <v>0</v>
      </c>
      <c r="BH653" s="160">
        <f t="shared" si="77"/>
        <v>0</v>
      </c>
      <c r="BI653" s="160">
        <f t="shared" si="78"/>
        <v>0</v>
      </c>
      <c r="BJ653" s="16" t="s">
        <v>89</v>
      </c>
      <c r="BK653" s="160">
        <f t="shared" si="79"/>
        <v>0</v>
      </c>
      <c r="BL653" s="16" t="s">
        <v>243</v>
      </c>
      <c r="BM653" s="159" t="s">
        <v>1533</v>
      </c>
    </row>
    <row r="654" spans="1:65" s="2" customFormat="1" ht="16.5" customHeight="1" x14ac:dyDescent="0.2">
      <c r="A654" s="31"/>
      <c r="B654" s="147"/>
      <c r="C654" s="178" t="s">
        <v>1534</v>
      </c>
      <c r="D654" s="178" t="s">
        <v>344</v>
      </c>
      <c r="E654" s="179" t="s">
        <v>1535</v>
      </c>
      <c r="F654" s="180" t="s">
        <v>1536</v>
      </c>
      <c r="G654" s="181" t="s">
        <v>246</v>
      </c>
      <c r="H654" s="182">
        <v>2</v>
      </c>
      <c r="I654" s="183"/>
      <c r="J654" s="184">
        <f t="shared" si="70"/>
        <v>0</v>
      </c>
      <c r="K654" s="180" t="s">
        <v>157</v>
      </c>
      <c r="L654" s="185"/>
      <c r="M654" s="186" t="s">
        <v>1</v>
      </c>
      <c r="N654" s="187" t="s">
        <v>44</v>
      </c>
      <c r="O654" s="57"/>
      <c r="P654" s="157">
        <f t="shared" si="71"/>
        <v>0</v>
      </c>
      <c r="Q654" s="157">
        <v>0</v>
      </c>
      <c r="R654" s="157">
        <f t="shared" si="72"/>
        <v>0</v>
      </c>
      <c r="S654" s="157">
        <v>0</v>
      </c>
      <c r="T654" s="158">
        <f t="shared" si="73"/>
        <v>0</v>
      </c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R654" s="159" t="s">
        <v>324</v>
      </c>
      <c r="AT654" s="159" t="s">
        <v>344</v>
      </c>
      <c r="AU654" s="159" t="s">
        <v>169</v>
      </c>
      <c r="AY654" s="16" t="s">
        <v>151</v>
      </c>
      <c r="BE654" s="160">
        <f t="shared" si="74"/>
        <v>0</v>
      </c>
      <c r="BF654" s="160">
        <f t="shared" si="75"/>
        <v>0</v>
      </c>
      <c r="BG654" s="160">
        <f t="shared" si="76"/>
        <v>0</v>
      </c>
      <c r="BH654" s="160">
        <f t="shared" si="77"/>
        <v>0</v>
      </c>
      <c r="BI654" s="160">
        <f t="shared" si="78"/>
        <v>0</v>
      </c>
      <c r="BJ654" s="16" t="s">
        <v>89</v>
      </c>
      <c r="BK654" s="160">
        <f t="shared" si="79"/>
        <v>0</v>
      </c>
      <c r="BL654" s="16" t="s">
        <v>243</v>
      </c>
      <c r="BM654" s="159" t="s">
        <v>1537</v>
      </c>
    </row>
    <row r="655" spans="1:65" s="2" customFormat="1" ht="24" x14ac:dyDescent="0.2">
      <c r="A655" s="31"/>
      <c r="B655" s="147"/>
      <c r="C655" s="148" t="s">
        <v>1538</v>
      </c>
      <c r="D655" s="148" t="s">
        <v>153</v>
      </c>
      <c r="E655" s="149" t="s">
        <v>1539</v>
      </c>
      <c r="F655" s="150" t="s">
        <v>1540</v>
      </c>
      <c r="G655" s="151" t="s">
        <v>180</v>
      </c>
      <c r="H655" s="152">
        <v>1E-3</v>
      </c>
      <c r="I655" s="153"/>
      <c r="J655" s="154">
        <f t="shared" si="70"/>
        <v>0</v>
      </c>
      <c r="K655" s="150" t="s">
        <v>157</v>
      </c>
      <c r="L655" s="32"/>
      <c r="M655" s="155" t="s">
        <v>1</v>
      </c>
      <c r="N655" s="156" t="s">
        <v>44</v>
      </c>
      <c r="O655" s="57"/>
      <c r="P655" s="157">
        <f t="shared" si="71"/>
        <v>0</v>
      </c>
      <c r="Q655" s="157">
        <v>0</v>
      </c>
      <c r="R655" s="157">
        <f t="shared" si="72"/>
        <v>0</v>
      </c>
      <c r="S655" s="157">
        <v>0</v>
      </c>
      <c r="T655" s="158">
        <f t="shared" si="73"/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59" t="s">
        <v>243</v>
      </c>
      <c r="AT655" s="159" t="s">
        <v>153</v>
      </c>
      <c r="AU655" s="159" t="s">
        <v>169</v>
      </c>
      <c r="AY655" s="16" t="s">
        <v>151</v>
      </c>
      <c r="BE655" s="160">
        <f t="shared" si="74"/>
        <v>0</v>
      </c>
      <c r="BF655" s="160">
        <f t="shared" si="75"/>
        <v>0</v>
      </c>
      <c r="BG655" s="160">
        <f t="shared" si="76"/>
        <v>0</v>
      </c>
      <c r="BH655" s="160">
        <f t="shared" si="77"/>
        <v>0</v>
      </c>
      <c r="BI655" s="160">
        <f t="shared" si="78"/>
        <v>0</v>
      </c>
      <c r="BJ655" s="16" t="s">
        <v>89</v>
      </c>
      <c r="BK655" s="160">
        <f t="shared" si="79"/>
        <v>0</v>
      </c>
      <c r="BL655" s="16" t="s">
        <v>243</v>
      </c>
      <c r="BM655" s="159" t="s">
        <v>1541</v>
      </c>
    </row>
    <row r="656" spans="1:65" s="12" customFormat="1" ht="22.9" customHeight="1" x14ac:dyDescent="0.2">
      <c r="B656" s="134"/>
      <c r="D656" s="135" t="s">
        <v>77</v>
      </c>
      <c r="E656" s="145" t="s">
        <v>1542</v>
      </c>
      <c r="F656" s="145" t="s">
        <v>1543</v>
      </c>
      <c r="I656" s="137"/>
      <c r="J656" s="146">
        <f>BK656</f>
        <v>0</v>
      </c>
      <c r="L656" s="134"/>
      <c r="M656" s="139"/>
      <c r="N656" s="140"/>
      <c r="O656" s="140"/>
      <c r="P656" s="141">
        <f>SUM(P657:P680)</f>
        <v>0</v>
      </c>
      <c r="Q656" s="140"/>
      <c r="R656" s="141">
        <f>SUM(R657:R680)</f>
        <v>4.1923466999999999</v>
      </c>
      <c r="S656" s="140"/>
      <c r="T656" s="142">
        <f>SUM(T657:T680)</f>
        <v>0.35689599999999999</v>
      </c>
      <c r="AR656" s="135" t="s">
        <v>89</v>
      </c>
      <c r="AT656" s="143" t="s">
        <v>77</v>
      </c>
      <c r="AU656" s="143" t="s">
        <v>83</v>
      </c>
      <c r="AY656" s="135" t="s">
        <v>151</v>
      </c>
      <c r="BK656" s="144">
        <f>SUM(BK657:BK680)</f>
        <v>0</v>
      </c>
    </row>
    <row r="657" spans="1:65" s="2" customFormat="1" ht="24" x14ac:dyDescent="0.2">
      <c r="A657" s="31"/>
      <c r="B657" s="147"/>
      <c r="C657" s="148" t="s">
        <v>1544</v>
      </c>
      <c r="D657" s="148" t="s">
        <v>153</v>
      </c>
      <c r="E657" s="149" t="s">
        <v>1545</v>
      </c>
      <c r="F657" s="150" t="s">
        <v>1546</v>
      </c>
      <c r="G657" s="151" t="s">
        <v>306</v>
      </c>
      <c r="H657" s="152">
        <v>29.8</v>
      </c>
      <c r="I657" s="153"/>
      <c r="J657" s="154">
        <f>ROUND(I657*H657,2)</f>
        <v>0</v>
      </c>
      <c r="K657" s="150" t="s">
        <v>157</v>
      </c>
      <c r="L657" s="32"/>
      <c r="M657" s="155" t="s">
        <v>1</v>
      </c>
      <c r="N657" s="156" t="s">
        <v>44</v>
      </c>
      <c r="O657" s="57"/>
      <c r="P657" s="157">
        <f>O657*H657</f>
        <v>0</v>
      </c>
      <c r="Q657" s="157">
        <v>1.89E-3</v>
      </c>
      <c r="R657" s="157">
        <f>Q657*H657</f>
        <v>5.6321999999999997E-2</v>
      </c>
      <c r="S657" s="157">
        <v>0</v>
      </c>
      <c r="T657" s="158">
        <f>S657*H657</f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59" t="s">
        <v>243</v>
      </c>
      <c r="AT657" s="159" t="s">
        <v>153</v>
      </c>
      <c r="AU657" s="159" t="s">
        <v>89</v>
      </c>
      <c r="AY657" s="16" t="s">
        <v>151</v>
      </c>
      <c r="BE657" s="160">
        <f>IF(N657="základní",J657,0)</f>
        <v>0</v>
      </c>
      <c r="BF657" s="160">
        <f>IF(N657="snížená",J657,0)</f>
        <v>0</v>
      </c>
      <c r="BG657" s="160">
        <f>IF(N657="zákl. přenesená",J657,0)</f>
        <v>0</v>
      </c>
      <c r="BH657" s="160">
        <f>IF(N657="sníž. přenesená",J657,0)</f>
        <v>0</v>
      </c>
      <c r="BI657" s="160">
        <f>IF(N657="nulová",J657,0)</f>
        <v>0</v>
      </c>
      <c r="BJ657" s="16" t="s">
        <v>89</v>
      </c>
      <c r="BK657" s="160">
        <f>ROUND(I657*H657,2)</f>
        <v>0</v>
      </c>
      <c r="BL657" s="16" t="s">
        <v>243</v>
      </c>
      <c r="BM657" s="159" t="s">
        <v>1547</v>
      </c>
    </row>
    <row r="658" spans="1:65" s="13" customFormat="1" ht="11.25" x14ac:dyDescent="0.2">
      <c r="B658" s="161"/>
      <c r="D658" s="162" t="s">
        <v>160</v>
      </c>
      <c r="E658" s="163" t="s">
        <v>1</v>
      </c>
      <c r="F658" s="164" t="s">
        <v>1548</v>
      </c>
      <c r="H658" s="165">
        <v>33.1</v>
      </c>
      <c r="I658" s="166"/>
      <c r="L658" s="161"/>
      <c r="M658" s="167"/>
      <c r="N658" s="168"/>
      <c r="O658" s="168"/>
      <c r="P658" s="168"/>
      <c r="Q658" s="168"/>
      <c r="R658" s="168"/>
      <c r="S658" s="168"/>
      <c r="T658" s="169"/>
      <c r="AT658" s="163" t="s">
        <v>160</v>
      </c>
      <c r="AU658" s="163" t="s">
        <v>89</v>
      </c>
      <c r="AV658" s="13" t="s">
        <v>89</v>
      </c>
      <c r="AW658" s="13" t="s">
        <v>34</v>
      </c>
      <c r="AX658" s="13" t="s">
        <v>78</v>
      </c>
      <c r="AY658" s="163" t="s">
        <v>151</v>
      </c>
    </row>
    <row r="659" spans="1:65" s="13" customFormat="1" ht="11.25" x14ac:dyDescent="0.2">
      <c r="B659" s="161"/>
      <c r="D659" s="162" t="s">
        <v>160</v>
      </c>
      <c r="E659" s="163" t="s">
        <v>1</v>
      </c>
      <c r="F659" s="164" t="s">
        <v>1549</v>
      </c>
      <c r="H659" s="165">
        <v>2.1</v>
      </c>
      <c r="I659" s="166"/>
      <c r="L659" s="161"/>
      <c r="M659" s="167"/>
      <c r="N659" s="168"/>
      <c r="O659" s="168"/>
      <c r="P659" s="168"/>
      <c r="Q659" s="168"/>
      <c r="R659" s="168"/>
      <c r="S659" s="168"/>
      <c r="T659" s="169"/>
      <c r="AT659" s="163" t="s">
        <v>160</v>
      </c>
      <c r="AU659" s="163" t="s">
        <v>89</v>
      </c>
      <c r="AV659" s="13" t="s">
        <v>89</v>
      </c>
      <c r="AW659" s="13" t="s">
        <v>34</v>
      </c>
      <c r="AX659" s="13" t="s">
        <v>78</v>
      </c>
      <c r="AY659" s="163" t="s">
        <v>151</v>
      </c>
    </row>
    <row r="660" spans="1:65" s="13" customFormat="1" ht="11.25" x14ac:dyDescent="0.2">
      <c r="B660" s="161"/>
      <c r="D660" s="162" t="s">
        <v>160</v>
      </c>
      <c r="E660" s="163" t="s">
        <v>1</v>
      </c>
      <c r="F660" s="164" t="s">
        <v>1550</v>
      </c>
      <c r="H660" s="165">
        <v>-5.4</v>
      </c>
      <c r="I660" s="166"/>
      <c r="L660" s="161"/>
      <c r="M660" s="167"/>
      <c r="N660" s="168"/>
      <c r="O660" s="168"/>
      <c r="P660" s="168"/>
      <c r="Q660" s="168"/>
      <c r="R660" s="168"/>
      <c r="S660" s="168"/>
      <c r="T660" s="169"/>
      <c r="AT660" s="163" t="s">
        <v>160</v>
      </c>
      <c r="AU660" s="163" t="s">
        <v>89</v>
      </c>
      <c r="AV660" s="13" t="s">
        <v>89</v>
      </c>
      <c r="AW660" s="13" t="s">
        <v>34</v>
      </c>
      <c r="AX660" s="13" t="s">
        <v>78</v>
      </c>
      <c r="AY660" s="163" t="s">
        <v>151</v>
      </c>
    </row>
    <row r="661" spans="1:65" s="14" customFormat="1" ht="11.25" x14ac:dyDescent="0.2">
      <c r="B661" s="170"/>
      <c r="D661" s="162" t="s">
        <v>160</v>
      </c>
      <c r="E661" s="171" t="s">
        <v>1</v>
      </c>
      <c r="F661" s="172" t="s">
        <v>163</v>
      </c>
      <c r="H661" s="173">
        <v>29.8</v>
      </c>
      <c r="I661" s="174"/>
      <c r="L661" s="170"/>
      <c r="M661" s="175"/>
      <c r="N661" s="176"/>
      <c r="O661" s="176"/>
      <c r="P661" s="176"/>
      <c r="Q661" s="176"/>
      <c r="R661" s="176"/>
      <c r="S661" s="176"/>
      <c r="T661" s="177"/>
      <c r="AT661" s="171" t="s">
        <v>160</v>
      </c>
      <c r="AU661" s="171" t="s">
        <v>89</v>
      </c>
      <c r="AV661" s="14" t="s">
        <v>158</v>
      </c>
      <c r="AW661" s="14" t="s">
        <v>34</v>
      </c>
      <c r="AX661" s="14" t="s">
        <v>83</v>
      </c>
      <c r="AY661" s="171" t="s">
        <v>151</v>
      </c>
    </row>
    <row r="662" spans="1:65" s="2" customFormat="1" ht="24" x14ac:dyDescent="0.2">
      <c r="A662" s="31"/>
      <c r="B662" s="147"/>
      <c r="C662" s="148" t="s">
        <v>1551</v>
      </c>
      <c r="D662" s="148" t="s">
        <v>153</v>
      </c>
      <c r="E662" s="149" t="s">
        <v>1552</v>
      </c>
      <c r="F662" s="150" t="s">
        <v>1553</v>
      </c>
      <c r="G662" s="151" t="s">
        <v>306</v>
      </c>
      <c r="H662" s="152">
        <v>30.4</v>
      </c>
      <c r="I662" s="153"/>
      <c r="J662" s="154">
        <f>ROUND(I662*H662,2)</f>
        <v>0</v>
      </c>
      <c r="K662" s="150" t="s">
        <v>157</v>
      </c>
      <c r="L662" s="32"/>
      <c r="M662" s="155" t="s">
        <v>1</v>
      </c>
      <c r="N662" s="156" t="s">
        <v>44</v>
      </c>
      <c r="O662" s="57"/>
      <c r="P662" s="157">
        <f>O662*H662</f>
        <v>0</v>
      </c>
      <c r="Q662" s="157">
        <v>0</v>
      </c>
      <c r="R662" s="157">
        <f>Q662*H662</f>
        <v>0</v>
      </c>
      <c r="S662" s="157">
        <v>1.174E-2</v>
      </c>
      <c r="T662" s="158">
        <f>S662*H662</f>
        <v>0.35689599999999999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59" t="s">
        <v>243</v>
      </c>
      <c r="AT662" s="159" t="s">
        <v>153</v>
      </c>
      <c r="AU662" s="159" t="s">
        <v>89</v>
      </c>
      <c r="AY662" s="16" t="s">
        <v>151</v>
      </c>
      <c r="BE662" s="160">
        <f>IF(N662="základní",J662,0)</f>
        <v>0</v>
      </c>
      <c r="BF662" s="160">
        <f>IF(N662="snížená",J662,0)</f>
        <v>0</v>
      </c>
      <c r="BG662" s="160">
        <f>IF(N662="zákl. přenesená",J662,0)</f>
        <v>0</v>
      </c>
      <c r="BH662" s="160">
        <f>IF(N662="sníž. přenesená",J662,0)</f>
        <v>0</v>
      </c>
      <c r="BI662" s="160">
        <f>IF(N662="nulová",J662,0)</f>
        <v>0</v>
      </c>
      <c r="BJ662" s="16" t="s">
        <v>89</v>
      </c>
      <c r="BK662" s="160">
        <f>ROUND(I662*H662,2)</f>
        <v>0</v>
      </c>
      <c r="BL662" s="16" t="s">
        <v>243</v>
      </c>
      <c r="BM662" s="159" t="s">
        <v>1554</v>
      </c>
    </row>
    <row r="663" spans="1:65" s="13" customFormat="1" ht="11.25" x14ac:dyDescent="0.2">
      <c r="B663" s="161"/>
      <c r="D663" s="162" t="s">
        <v>160</v>
      </c>
      <c r="E663" s="163" t="s">
        <v>1</v>
      </c>
      <c r="F663" s="164" t="s">
        <v>1555</v>
      </c>
      <c r="H663" s="165">
        <v>30.4</v>
      </c>
      <c r="I663" s="166"/>
      <c r="L663" s="161"/>
      <c r="M663" s="167"/>
      <c r="N663" s="168"/>
      <c r="O663" s="168"/>
      <c r="P663" s="168"/>
      <c r="Q663" s="168"/>
      <c r="R663" s="168"/>
      <c r="S663" s="168"/>
      <c r="T663" s="169"/>
      <c r="AT663" s="163" t="s">
        <v>160</v>
      </c>
      <c r="AU663" s="163" t="s">
        <v>89</v>
      </c>
      <c r="AV663" s="13" t="s">
        <v>89</v>
      </c>
      <c r="AW663" s="13" t="s">
        <v>34</v>
      </c>
      <c r="AX663" s="13" t="s">
        <v>83</v>
      </c>
      <c r="AY663" s="163" t="s">
        <v>151</v>
      </c>
    </row>
    <row r="664" spans="1:65" s="2" customFormat="1" ht="24" x14ac:dyDescent="0.2">
      <c r="A664" s="31"/>
      <c r="B664" s="147"/>
      <c r="C664" s="148" t="s">
        <v>1556</v>
      </c>
      <c r="D664" s="148" t="s">
        <v>153</v>
      </c>
      <c r="E664" s="149" t="s">
        <v>1557</v>
      </c>
      <c r="F664" s="150" t="s">
        <v>1558</v>
      </c>
      <c r="G664" s="151" t="s">
        <v>225</v>
      </c>
      <c r="H664" s="152">
        <v>61.82</v>
      </c>
      <c r="I664" s="153"/>
      <c r="J664" s="154">
        <f>ROUND(I664*H664,2)</f>
        <v>0</v>
      </c>
      <c r="K664" s="150" t="s">
        <v>157</v>
      </c>
      <c r="L664" s="32"/>
      <c r="M664" s="155" t="s">
        <v>1</v>
      </c>
      <c r="N664" s="156" t="s">
        <v>44</v>
      </c>
      <c r="O664" s="57"/>
      <c r="P664" s="157">
        <f>O664*H664</f>
        <v>0</v>
      </c>
      <c r="Q664" s="157">
        <v>3.7499999999999999E-2</v>
      </c>
      <c r="R664" s="157">
        <f>Q664*H664</f>
        <v>2.3182499999999999</v>
      </c>
      <c r="S664" s="157">
        <v>0</v>
      </c>
      <c r="T664" s="158">
        <f>S664*H664</f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59" t="s">
        <v>243</v>
      </c>
      <c r="AT664" s="159" t="s">
        <v>153</v>
      </c>
      <c r="AU664" s="159" t="s">
        <v>89</v>
      </c>
      <c r="AY664" s="16" t="s">
        <v>151</v>
      </c>
      <c r="BE664" s="160">
        <f>IF(N664="základní",J664,0)</f>
        <v>0</v>
      </c>
      <c r="BF664" s="160">
        <f>IF(N664="snížená",J664,0)</f>
        <v>0</v>
      </c>
      <c r="BG664" s="160">
        <f>IF(N664="zákl. přenesená",J664,0)</f>
        <v>0</v>
      </c>
      <c r="BH664" s="160">
        <f>IF(N664="sníž. přenesená",J664,0)</f>
        <v>0</v>
      </c>
      <c r="BI664" s="160">
        <f>IF(N664="nulová",J664,0)</f>
        <v>0</v>
      </c>
      <c r="BJ664" s="16" t="s">
        <v>89</v>
      </c>
      <c r="BK664" s="160">
        <f>ROUND(I664*H664,2)</f>
        <v>0</v>
      </c>
      <c r="BL664" s="16" t="s">
        <v>243</v>
      </c>
      <c r="BM664" s="159" t="s">
        <v>1559</v>
      </c>
    </row>
    <row r="665" spans="1:65" s="13" customFormat="1" ht="11.25" x14ac:dyDescent="0.2">
      <c r="B665" s="161"/>
      <c r="D665" s="162" t="s">
        <v>160</v>
      </c>
      <c r="E665" s="163" t="s">
        <v>1</v>
      </c>
      <c r="F665" s="164" t="s">
        <v>1560</v>
      </c>
      <c r="H665" s="165">
        <v>61.82</v>
      </c>
      <c r="I665" s="166"/>
      <c r="L665" s="161"/>
      <c r="M665" s="167"/>
      <c r="N665" s="168"/>
      <c r="O665" s="168"/>
      <c r="P665" s="168"/>
      <c r="Q665" s="168"/>
      <c r="R665" s="168"/>
      <c r="S665" s="168"/>
      <c r="T665" s="169"/>
      <c r="AT665" s="163" t="s">
        <v>160</v>
      </c>
      <c r="AU665" s="163" t="s">
        <v>89</v>
      </c>
      <c r="AV665" s="13" t="s">
        <v>89</v>
      </c>
      <c r="AW665" s="13" t="s">
        <v>34</v>
      </c>
      <c r="AX665" s="13" t="s">
        <v>83</v>
      </c>
      <c r="AY665" s="163" t="s">
        <v>151</v>
      </c>
    </row>
    <row r="666" spans="1:65" s="2" customFormat="1" ht="36" x14ac:dyDescent="0.2">
      <c r="A666" s="31"/>
      <c r="B666" s="147"/>
      <c r="C666" s="178" t="s">
        <v>1561</v>
      </c>
      <c r="D666" s="178" t="s">
        <v>344</v>
      </c>
      <c r="E666" s="179" t="s">
        <v>1562</v>
      </c>
      <c r="F666" s="180" t="s">
        <v>1563</v>
      </c>
      <c r="G666" s="181" t="s">
        <v>225</v>
      </c>
      <c r="H666" s="182">
        <v>76.933000000000007</v>
      </c>
      <c r="I666" s="183"/>
      <c r="J666" s="184">
        <f>ROUND(I666*H666,2)</f>
        <v>0</v>
      </c>
      <c r="K666" s="180" t="s">
        <v>157</v>
      </c>
      <c r="L666" s="185"/>
      <c r="M666" s="186" t="s">
        <v>1</v>
      </c>
      <c r="N666" s="187" t="s">
        <v>44</v>
      </c>
      <c r="O666" s="57"/>
      <c r="P666" s="157">
        <f>O666*H666</f>
        <v>0</v>
      </c>
      <c r="Q666" s="157">
        <v>1.9199999999999998E-2</v>
      </c>
      <c r="R666" s="157">
        <f>Q666*H666</f>
        <v>1.4771136</v>
      </c>
      <c r="S666" s="157">
        <v>0</v>
      </c>
      <c r="T666" s="158">
        <f>S666*H666</f>
        <v>0</v>
      </c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R666" s="159" t="s">
        <v>324</v>
      </c>
      <c r="AT666" s="159" t="s">
        <v>344</v>
      </c>
      <c r="AU666" s="159" t="s">
        <v>89</v>
      </c>
      <c r="AY666" s="16" t="s">
        <v>151</v>
      </c>
      <c r="BE666" s="160">
        <f>IF(N666="základní",J666,0)</f>
        <v>0</v>
      </c>
      <c r="BF666" s="160">
        <f>IF(N666="snížená",J666,0)</f>
        <v>0</v>
      </c>
      <c r="BG666" s="160">
        <f>IF(N666="zákl. přenesená",J666,0)</f>
        <v>0</v>
      </c>
      <c r="BH666" s="160">
        <f>IF(N666="sníž. přenesená",J666,0)</f>
        <v>0</v>
      </c>
      <c r="BI666" s="160">
        <f>IF(N666="nulová",J666,0)</f>
        <v>0</v>
      </c>
      <c r="BJ666" s="16" t="s">
        <v>89</v>
      </c>
      <c r="BK666" s="160">
        <f>ROUND(I666*H666,2)</f>
        <v>0</v>
      </c>
      <c r="BL666" s="16" t="s">
        <v>243</v>
      </c>
      <c r="BM666" s="159" t="s">
        <v>1564</v>
      </c>
    </row>
    <row r="667" spans="1:65" s="13" customFormat="1" ht="11.25" x14ac:dyDescent="0.2">
      <c r="B667" s="161"/>
      <c r="D667" s="162" t="s">
        <v>160</v>
      </c>
      <c r="E667" s="163" t="s">
        <v>1</v>
      </c>
      <c r="F667" s="164" t="s">
        <v>1565</v>
      </c>
      <c r="H667" s="165">
        <v>69.938999999999993</v>
      </c>
      <c r="I667" s="166"/>
      <c r="L667" s="161"/>
      <c r="M667" s="167"/>
      <c r="N667" s="168"/>
      <c r="O667" s="168"/>
      <c r="P667" s="168"/>
      <c r="Q667" s="168"/>
      <c r="R667" s="168"/>
      <c r="S667" s="168"/>
      <c r="T667" s="169"/>
      <c r="AT667" s="163" t="s">
        <v>160</v>
      </c>
      <c r="AU667" s="163" t="s">
        <v>89</v>
      </c>
      <c r="AV667" s="13" t="s">
        <v>89</v>
      </c>
      <c r="AW667" s="13" t="s">
        <v>34</v>
      </c>
      <c r="AX667" s="13" t="s">
        <v>83</v>
      </c>
      <c r="AY667" s="163" t="s">
        <v>151</v>
      </c>
    </row>
    <row r="668" spans="1:65" s="13" customFormat="1" ht="11.25" x14ac:dyDescent="0.2">
      <c r="B668" s="161"/>
      <c r="D668" s="162" t="s">
        <v>160</v>
      </c>
      <c r="F668" s="164" t="s">
        <v>1566</v>
      </c>
      <c r="H668" s="165">
        <v>76.933000000000007</v>
      </c>
      <c r="I668" s="166"/>
      <c r="L668" s="161"/>
      <c r="M668" s="167"/>
      <c r="N668" s="168"/>
      <c r="O668" s="168"/>
      <c r="P668" s="168"/>
      <c r="Q668" s="168"/>
      <c r="R668" s="168"/>
      <c r="S668" s="168"/>
      <c r="T668" s="169"/>
      <c r="AT668" s="163" t="s">
        <v>160</v>
      </c>
      <c r="AU668" s="163" t="s">
        <v>89</v>
      </c>
      <c r="AV668" s="13" t="s">
        <v>89</v>
      </c>
      <c r="AW668" s="13" t="s">
        <v>3</v>
      </c>
      <c r="AX668" s="13" t="s">
        <v>83</v>
      </c>
      <c r="AY668" s="163" t="s">
        <v>151</v>
      </c>
    </row>
    <row r="669" spans="1:65" s="2" customFormat="1" ht="36" x14ac:dyDescent="0.2">
      <c r="A669" s="31"/>
      <c r="B669" s="147"/>
      <c r="C669" s="148" t="s">
        <v>1567</v>
      </c>
      <c r="D669" s="148" t="s">
        <v>153</v>
      </c>
      <c r="E669" s="149" t="s">
        <v>1568</v>
      </c>
      <c r="F669" s="150" t="s">
        <v>1569</v>
      </c>
      <c r="G669" s="151" t="s">
        <v>225</v>
      </c>
      <c r="H669" s="152">
        <v>11.031000000000001</v>
      </c>
      <c r="I669" s="153"/>
      <c r="J669" s="154">
        <f>ROUND(I669*H669,2)</f>
        <v>0</v>
      </c>
      <c r="K669" s="150" t="s">
        <v>157</v>
      </c>
      <c r="L669" s="32"/>
      <c r="M669" s="155" t="s">
        <v>1</v>
      </c>
      <c r="N669" s="156" t="s">
        <v>44</v>
      </c>
      <c r="O669" s="57"/>
      <c r="P669" s="157">
        <f>O669*H669</f>
        <v>0</v>
      </c>
      <c r="Q669" s="157">
        <v>9.2999999999999992E-3</v>
      </c>
      <c r="R669" s="157">
        <f>Q669*H669</f>
        <v>0.10258829999999999</v>
      </c>
      <c r="S669" s="157">
        <v>0</v>
      </c>
      <c r="T669" s="158">
        <f>S669*H669</f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59" t="s">
        <v>243</v>
      </c>
      <c r="AT669" s="159" t="s">
        <v>153</v>
      </c>
      <c r="AU669" s="159" t="s">
        <v>89</v>
      </c>
      <c r="AY669" s="16" t="s">
        <v>151</v>
      </c>
      <c r="BE669" s="160">
        <f>IF(N669="základní",J669,0)</f>
        <v>0</v>
      </c>
      <c r="BF669" s="160">
        <f>IF(N669="snížená",J669,0)</f>
        <v>0</v>
      </c>
      <c r="BG669" s="160">
        <f>IF(N669="zákl. přenesená",J669,0)</f>
        <v>0</v>
      </c>
      <c r="BH669" s="160">
        <f>IF(N669="sníž. přenesená",J669,0)</f>
        <v>0</v>
      </c>
      <c r="BI669" s="160">
        <f>IF(N669="nulová",J669,0)</f>
        <v>0</v>
      </c>
      <c r="BJ669" s="16" t="s">
        <v>89</v>
      </c>
      <c r="BK669" s="160">
        <f>ROUND(I669*H669,2)</f>
        <v>0</v>
      </c>
      <c r="BL669" s="16" t="s">
        <v>243</v>
      </c>
      <c r="BM669" s="159" t="s">
        <v>1570</v>
      </c>
    </row>
    <row r="670" spans="1:65" s="13" customFormat="1" ht="11.25" x14ac:dyDescent="0.2">
      <c r="B670" s="161"/>
      <c r="D670" s="162" t="s">
        <v>160</v>
      </c>
      <c r="E670" s="163" t="s">
        <v>1</v>
      </c>
      <c r="F670" s="164" t="s">
        <v>1571</v>
      </c>
      <c r="H670" s="165">
        <v>11.031000000000001</v>
      </c>
      <c r="I670" s="166"/>
      <c r="L670" s="161"/>
      <c r="M670" s="167"/>
      <c r="N670" s="168"/>
      <c r="O670" s="168"/>
      <c r="P670" s="168"/>
      <c r="Q670" s="168"/>
      <c r="R670" s="168"/>
      <c r="S670" s="168"/>
      <c r="T670" s="169"/>
      <c r="AT670" s="163" t="s">
        <v>160</v>
      </c>
      <c r="AU670" s="163" t="s">
        <v>89</v>
      </c>
      <c r="AV670" s="13" t="s">
        <v>89</v>
      </c>
      <c r="AW670" s="13" t="s">
        <v>34</v>
      </c>
      <c r="AX670" s="13" t="s">
        <v>83</v>
      </c>
      <c r="AY670" s="163" t="s">
        <v>151</v>
      </c>
    </row>
    <row r="671" spans="1:65" s="2" customFormat="1" ht="36" x14ac:dyDescent="0.2">
      <c r="A671" s="31"/>
      <c r="B671" s="147"/>
      <c r="C671" s="178" t="s">
        <v>1572</v>
      </c>
      <c r="D671" s="178" t="s">
        <v>344</v>
      </c>
      <c r="E671" s="179" t="s">
        <v>1562</v>
      </c>
      <c r="F671" s="180" t="s">
        <v>1563</v>
      </c>
      <c r="G671" s="181" t="s">
        <v>225</v>
      </c>
      <c r="H671" s="182">
        <v>12.134</v>
      </c>
      <c r="I671" s="183"/>
      <c r="J671" s="184">
        <f>ROUND(I671*H671,2)</f>
        <v>0</v>
      </c>
      <c r="K671" s="180" t="s">
        <v>157</v>
      </c>
      <c r="L671" s="185"/>
      <c r="M671" s="186" t="s">
        <v>1</v>
      </c>
      <c r="N671" s="187" t="s">
        <v>44</v>
      </c>
      <c r="O671" s="57"/>
      <c r="P671" s="157">
        <f>O671*H671</f>
        <v>0</v>
      </c>
      <c r="Q671" s="157">
        <v>1.9199999999999998E-2</v>
      </c>
      <c r="R671" s="157">
        <f>Q671*H671</f>
        <v>0.23297279999999998</v>
      </c>
      <c r="S671" s="157">
        <v>0</v>
      </c>
      <c r="T671" s="158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59" t="s">
        <v>324</v>
      </c>
      <c r="AT671" s="159" t="s">
        <v>344</v>
      </c>
      <c r="AU671" s="159" t="s">
        <v>89</v>
      </c>
      <c r="AY671" s="16" t="s">
        <v>151</v>
      </c>
      <c r="BE671" s="160">
        <f>IF(N671="základní",J671,0)</f>
        <v>0</v>
      </c>
      <c r="BF671" s="160">
        <f>IF(N671="snížená",J671,0)</f>
        <v>0</v>
      </c>
      <c r="BG671" s="160">
        <f>IF(N671="zákl. přenesená",J671,0)</f>
        <v>0</v>
      </c>
      <c r="BH671" s="160">
        <f>IF(N671="sníž. přenesená",J671,0)</f>
        <v>0</v>
      </c>
      <c r="BI671" s="160">
        <f>IF(N671="nulová",J671,0)</f>
        <v>0</v>
      </c>
      <c r="BJ671" s="16" t="s">
        <v>89</v>
      </c>
      <c r="BK671" s="160">
        <f>ROUND(I671*H671,2)</f>
        <v>0</v>
      </c>
      <c r="BL671" s="16" t="s">
        <v>243</v>
      </c>
      <c r="BM671" s="159" t="s">
        <v>1573</v>
      </c>
    </row>
    <row r="672" spans="1:65" s="13" customFormat="1" ht="11.25" x14ac:dyDescent="0.2">
      <c r="B672" s="161"/>
      <c r="D672" s="162" t="s">
        <v>160</v>
      </c>
      <c r="F672" s="164" t="s">
        <v>1574</v>
      </c>
      <c r="H672" s="165">
        <v>12.134</v>
      </c>
      <c r="I672" s="166"/>
      <c r="L672" s="161"/>
      <c r="M672" s="167"/>
      <c r="N672" s="168"/>
      <c r="O672" s="168"/>
      <c r="P672" s="168"/>
      <c r="Q672" s="168"/>
      <c r="R672" s="168"/>
      <c r="S672" s="168"/>
      <c r="T672" s="169"/>
      <c r="AT672" s="163" t="s">
        <v>160</v>
      </c>
      <c r="AU672" s="163" t="s">
        <v>89</v>
      </c>
      <c r="AV672" s="13" t="s">
        <v>89</v>
      </c>
      <c r="AW672" s="13" t="s">
        <v>3</v>
      </c>
      <c r="AX672" s="13" t="s">
        <v>83</v>
      </c>
      <c r="AY672" s="163" t="s">
        <v>151</v>
      </c>
    </row>
    <row r="673" spans="1:65" s="2" customFormat="1" ht="36" x14ac:dyDescent="0.2">
      <c r="A673" s="31"/>
      <c r="B673" s="147"/>
      <c r="C673" s="148" t="s">
        <v>1575</v>
      </c>
      <c r="D673" s="148" t="s">
        <v>153</v>
      </c>
      <c r="E673" s="149" t="s">
        <v>1576</v>
      </c>
      <c r="F673" s="150" t="s">
        <v>1577</v>
      </c>
      <c r="G673" s="151" t="s">
        <v>225</v>
      </c>
      <c r="H673" s="152">
        <v>11.031000000000001</v>
      </c>
      <c r="I673" s="153"/>
      <c r="J673" s="154">
        <f>ROUND(I673*H673,2)</f>
        <v>0</v>
      </c>
      <c r="K673" s="150" t="s">
        <v>157</v>
      </c>
      <c r="L673" s="32"/>
      <c r="M673" s="155" t="s">
        <v>1</v>
      </c>
      <c r="N673" s="156" t="s">
        <v>44</v>
      </c>
      <c r="O673" s="57"/>
      <c r="P673" s="157">
        <f>O673*H673</f>
        <v>0</v>
      </c>
      <c r="Q673" s="157">
        <v>0</v>
      </c>
      <c r="R673" s="157">
        <f>Q673*H673</f>
        <v>0</v>
      </c>
      <c r="S673" s="157">
        <v>0</v>
      </c>
      <c r="T673" s="158">
        <f>S673*H673</f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59" t="s">
        <v>243</v>
      </c>
      <c r="AT673" s="159" t="s">
        <v>153</v>
      </c>
      <c r="AU673" s="159" t="s">
        <v>89</v>
      </c>
      <c r="AY673" s="16" t="s">
        <v>151</v>
      </c>
      <c r="BE673" s="160">
        <f>IF(N673="základní",J673,0)</f>
        <v>0</v>
      </c>
      <c r="BF673" s="160">
        <f>IF(N673="snížená",J673,0)</f>
        <v>0</v>
      </c>
      <c r="BG673" s="160">
        <f>IF(N673="zákl. přenesená",J673,0)</f>
        <v>0</v>
      </c>
      <c r="BH673" s="160">
        <f>IF(N673="sníž. přenesená",J673,0)</f>
        <v>0</v>
      </c>
      <c r="BI673" s="160">
        <f>IF(N673="nulová",J673,0)</f>
        <v>0</v>
      </c>
      <c r="BJ673" s="16" t="s">
        <v>89</v>
      </c>
      <c r="BK673" s="160">
        <f>ROUND(I673*H673,2)</f>
        <v>0</v>
      </c>
      <c r="BL673" s="16" t="s">
        <v>243</v>
      </c>
      <c r="BM673" s="159" t="s">
        <v>1578</v>
      </c>
    </row>
    <row r="674" spans="1:65" s="2" customFormat="1" ht="36" x14ac:dyDescent="0.2">
      <c r="A674" s="31"/>
      <c r="B674" s="147"/>
      <c r="C674" s="148" t="s">
        <v>1579</v>
      </c>
      <c r="D674" s="148" t="s">
        <v>153</v>
      </c>
      <c r="E674" s="149" t="s">
        <v>1580</v>
      </c>
      <c r="F674" s="150" t="s">
        <v>1581</v>
      </c>
      <c r="G674" s="151" t="s">
        <v>225</v>
      </c>
      <c r="H674" s="152">
        <v>11.031000000000001</v>
      </c>
      <c r="I674" s="153"/>
      <c r="J674" s="154">
        <f>ROUND(I674*H674,2)</f>
        <v>0</v>
      </c>
      <c r="K674" s="150" t="s">
        <v>157</v>
      </c>
      <c r="L674" s="32"/>
      <c r="M674" s="155" t="s">
        <v>1</v>
      </c>
      <c r="N674" s="156" t="s">
        <v>44</v>
      </c>
      <c r="O674" s="57"/>
      <c r="P674" s="157">
        <f>O674*H674</f>
        <v>0</v>
      </c>
      <c r="Q674" s="157">
        <v>0</v>
      </c>
      <c r="R674" s="157">
        <f>Q674*H674</f>
        <v>0</v>
      </c>
      <c r="S674" s="157">
        <v>0</v>
      </c>
      <c r="T674" s="158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59" t="s">
        <v>243</v>
      </c>
      <c r="AT674" s="159" t="s">
        <v>153</v>
      </c>
      <c r="AU674" s="159" t="s">
        <v>89</v>
      </c>
      <c r="AY674" s="16" t="s">
        <v>151</v>
      </c>
      <c r="BE674" s="160">
        <f>IF(N674="základní",J674,0)</f>
        <v>0</v>
      </c>
      <c r="BF674" s="160">
        <f>IF(N674="snížená",J674,0)</f>
        <v>0</v>
      </c>
      <c r="BG674" s="160">
        <f>IF(N674="zákl. přenesená",J674,0)</f>
        <v>0</v>
      </c>
      <c r="BH674" s="160">
        <f>IF(N674="sníž. přenesená",J674,0)</f>
        <v>0</v>
      </c>
      <c r="BI674" s="160">
        <f>IF(N674="nulová",J674,0)</f>
        <v>0</v>
      </c>
      <c r="BJ674" s="16" t="s">
        <v>89</v>
      </c>
      <c r="BK674" s="160">
        <f>ROUND(I674*H674,2)</f>
        <v>0</v>
      </c>
      <c r="BL674" s="16" t="s">
        <v>243</v>
      </c>
      <c r="BM674" s="159" t="s">
        <v>1582</v>
      </c>
    </row>
    <row r="675" spans="1:65" s="2" customFormat="1" ht="24" x14ac:dyDescent="0.2">
      <c r="A675" s="31"/>
      <c r="B675" s="147"/>
      <c r="C675" s="148" t="s">
        <v>1583</v>
      </c>
      <c r="D675" s="148" t="s">
        <v>153</v>
      </c>
      <c r="E675" s="149" t="s">
        <v>1584</v>
      </c>
      <c r="F675" s="150" t="s">
        <v>1585</v>
      </c>
      <c r="G675" s="151" t="s">
        <v>225</v>
      </c>
      <c r="H675" s="152">
        <v>63.756999999999998</v>
      </c>
      <c r="I675" s="153"/>
      <c r="J675" s="154">
        <f>ROUND(I675*H675,2)</f>
        <v>0</v>
      </c>
      <c r="K675" s="150" t="s">
        <v>157</v>
      </c>
      <c r="L675" s="32"/>
      <c r="M675" s="155" t="s">
        <v>1</v>
      </c>
      <c r="N675" s="156" t="s">
        <v>44</v>
      </c>
      <c r="O675" s="57"/>
      <c r="P675" s="157">
        <f>O675*H675</f>
        <v>0</v>
      </c>
      <c r="Q675" s="157">
        <v>0</v>
      </c>
      <c r="R675" s="157">
        <f>Q675*H675</f>
        <v>0</v>
      </c>
      <c r="S675" s="157">
        <v>0</v>
      </c>
      <c r="T675" s="158">
        <f>S675*H675</f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59" t="s">
        <v>243</v>
      </c>
      <c r="AT675" s="159" t="s">
        <v>153</v>
      </c>
      <c r="AU675" s="159" t="s">
        <v>89</v>
      </c>
      <c r="AY675" s="16" t="s">
        <v>151</v>
      </c>
      <c r="BE675" s="160">
        <f>IF(N675="základní",J675,0)</f>
        <v>0</v>
      </c>
      <c r="BF675" s="160">
        <f>IF(N675="snížená",J675,0)</f>
        <v>0</v>
      </c>
      <c r="BG675" s="160">
        <f>IF(N675="zákl. přenesená",J675,0)</f>
        <v>0</v>
      </c>
      <c r="BH675" s="160">
        <f>IF(N675="sníž. přenesená",J675,0)</f>
        <v>0</v>
      </c>
      <c r="BI675" s="160">
        <f>IF(N675="nulová",J675,0)</f>
        <v>0</v>
      </c>
      <c r="BJ675" s="16" t="s">
        <v>89</v>
      </c>
      <c r="BK675" s="160">
        <f>ROUND(I675*H675,2)</f>
        <v>0</v>
      </c>
      <c r="BL675" s="16" t="s">
        <v>243</v>
      </c>
      <c r="BM675" s="159" t="s">
        <v>1586</v>
      </c>
    </row>
    <row r="676" spans="1:65" s="13" customFormat="1" ht="11.25" x14ac:dyDescent="0.2">
      <c r="B676" s="161"/>
      <c r="D676" s="162" t="s">
        <v>160</v>
      </c>
      <c r="E676" s="163" t="s">
        <v>1</v>
      </c>
      <c r="F676" s="164" t="s">
        <v>1587</v>
      </c>
      <c r="H676" s="165">
        <v>63.756999999999998</v>
      </c>
      <c r="I676" s="166"/>
      <c r="L676" s="161"/>
      <c r="M676" s="167"/>
      <c r="N676" s="168"/>
      <c r="O676" s="168"/>
      <c r="P676" s="168"/>
      <c r="Q676" s="168"/>
      <c r="R676" s="168"/>
      <c r="S676" s="168"/>
      <c r="T676" s="169"/>
      <c r="AT676" s="163" t="s">
        <v>160</v>
      </c>
      <c r="AU676" s="163" t="s">
        <v>89</v>
      </c>
      <c r="AV676" s="13" t="s">
        <v>89</v>
      </c>
      <c r="AW676" s="13" t="s">
        <v>34</v>
      </c>
      <c r="AX676" s="13" t="s">
        <v>83</v>
      </c>
      <c r="AY676" s="163" t="s">
        <v>151</v>
      </c>
    </row>
    <row r="677" spans="1:65" s="2" customFormat="1" ht="24" x14ac:dyDescent="0.2">
      <c r="A677" s="31"/>
      <c r="B677" s="147"/>
      <c r="C677" s="148" t="s">
        <v>1588</v>
      </c>
      <c r="D677" s="148" t="s">
        <v>153</v>
      </c>
      <c r="E677" s="149" t="s">
        <v>1589</v>
      </c>
      <c r="F677" s="150" t="s">
        <v>1590</v>
      </c>
      <c r="G677" s="151" t="s">
        <v>225</v>
      </c>
      <c r="H677" s="152">
        <v>63.756999999999998</v>
      </c>
      <c r="I677" s="153"/>
      <c r="J677" s="154">
        <f>ROUND(I677*H677,2)</f>
        <v>0</v>
      </c>
      <c r="K677" s="150" t="s">
        <v>157</v>
      </c>
      <c r="L677" s="32"/>
      <c r="M677" s="155" t="s">
        <v>1</v>
      </c>
      <c r="N677" s="156" t="s">
        <v>44</v>
      </c>
      <c r="O677" s="57"/>
      <c r="P677" s="157">
        <f>O677*H677</f>
        <v>0</v>
      </c>
      <c r="Q677" s="157">
        <v>0</v>
      </c>
      <c r="R677" s="157">
        <f>Q677*H677</f>
        <v>0</v>
      </c>
      <c r="S677" s="157">
        <v>0</v>
      </c>
      <c r="T677" s="158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59" t="s">
        <v>243</v>
      </c>
      <c r="AT677" s="159" t="s">
        <v>153</v>
      </c>
      <c r="AU677" s="159" t="s">
        <v>89</v>
      </c>
      <c r="AY677" s="16" t="s">
        <v>151</v>
      </c>
      <c r="BE677" s="160">
        <f>IF(N677="základní",J677,0)</f>
        <v>0</v>
      </c>
      <c r="BF677" s="160">
        <f>IF(N677="snížená",J677,0)</f>
        <v>0</v>
      </c>
      <c r="BG677" s="160">
        <f>IF(N677="zákl. přenesená",J677,0)</f>
        <v>0</v>
      </c>
      <c r="BH677" s="160">
        <f>IF(N677="sníž. přenesená",J677,0)</f>
        <v>0</v>
      </c>
      <c r="BI677" s="160">
        <f>IF(N677="nulová",J677,0)</f>
        <v>0</v>
      </c>
      <c r="BJ677" s="16" t="s">
        <v>89</v>
      </c>
      <c r="BK677" s="160">
        <f>ROUND(I677*H677,2)</f>
        <v>0</v>
      </c>
      <c r="BL677" s="16" t="s">
        <v>243</v>
      </c>
      <c r="BM677" s="159" t="s">
        <v>1591</v>
      </c>
    </row>
    <row r="678" spans="1:65" s="2" customFormat="1" ht="24" x14ac:dyDescent="0.2">
      <c r="A678" s="31"/>
      <c r="B678" s="147"/>
      <c r="C678" s="148" t="s">
        <v>1592</v>
      </c>
      <c r="D678" s="148" t="s">
        <v>153</v>
      </c>
      <c r="E678" s="149" t="s">
        <v>1593</v>
      </c>
      <c r="F678" s="150" t="s">
        <v>1594</v>
      </c>
      <c r="G678" s="151" t="s">
        <v>225</v>
      </c>
      <c r="H678" s="152">
        <v>3.4</v>
      </c>
      <c r="I678" s="153"/>
      <c r="J678" s="154">
        <f>ROUND(I678*H678,2)</f>
        <v>0</v>
      </c>
      <c r="K678" s="150" t="s">
        <v>157</v>
      </c>
      <c r="L678" s="32"/>
      <c r="M678" s="155" t="s">
        <v>1</v>
      </c>
      <c r="N678" s="156" t="s">
        <v>44</v>
      </c>
      <c r="O678" s="57"/>
      <c r="P678" s="157">
        <f>O678*H678</f>
        <v>0</v>
      </c>
      <c r="Q678" s="157">
        <v>1.5E-3</v>
      </c>
      <c r="R678" s="157">
        <f>Q678*H678</f>
        <v>5.1000000000000004E-3</v>
      </c>
      <c r="S678" s="157">
        <v>0</v>
      </c>
      <c r="T678" s="158">
        <f>S678*H678</f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59" t="s">
        <v>243</v>
      </c>
      <c r="AT678" s="159" t="s">
        <v>153</v>
      </c>
      <c r="AU678" s="159" t="s">
        <v>89</v>
      </c>
      <c r="AY678" s="16" t="s">
        <v>151</v>
      </c>
      <c r="BE678" s="160">
        <f>IF(N678="základní",J678,0)</f>
        <v>0</v>
      </c>
      <c r="BF678" s="160">
        <f>IF(N678="snížená",J678,0)</f>
        <v>0</v>
      </c>
      <c r="BG678" s="160">
        <f>IF(N678="zákl. přenesená",J678,0)</f>
        <v>0</v>
      </c>
      <c r="BH678" s="160">
        <f>IF(N678="sníž. přenesená",J678,0)</f>
        <v>0</v>
      </c>
      <c r="BI678" s="160">
        <f>IF(N678="nulová",J678,0)</f>
        <v>0</v>
      </c>
      <c r="BJ678" s="16" t="s">
        <v>89</v>
      </c>
      <c r="BK678" s="160">
        <f>ROUND(I678*H678,2)</f>
        <v>0</v>
      </c>
      <c r="BL678" s="16" t="s">
        <v>243</v>
      </c>
      <c r="BM678" s="159" t="s">
        <v>1595</v>
      </c>
    </row>
    <row r="679" spans="1:65" s="13" customFormat="1" ht="11.25" x14ac:dyDescent="0.2">
      <c r="B679" s="161"/>
      <c r="D679" s="162" t="s">
        <v>160</v>
      </c>
      <c r="E679" s="163" t="s">
        <v>1</v>
      </c>
      <c r="F679" s="164" t="s">
        <v>607</v>
      </c>
      <c r="H679" s="165">
        <v>3.4</v>
      </c>
      <c r="I679" s="166"/>
      <c r="L679" s="161"/>
      <c r="M679" s="167"/>
      <c r="N679" s="168"/>
      <c r="O679" s="168"/>
      <c r="P679" s="168"/>
      <c r="Q679" s="168"/>
      <c r="R679" s="168"/>
      <c r="S679" s="168"/>
      <c r="T679" s="169"/>
      <c r="AT679" s="163" t="s">
        <v>160</v>
      </c>
      <c r="AU679" s="163" t="s">
        <v>89</v>
      </c>
      <c r="AV679" s="13" t="s">
        <v>89</v>
      </c>
      <c r="AW679" s="13" t="s">
        <v>34</v>
      </c>
      <c r="AX679" s="13" t="s">
        <v>83</v>
      </c>
      <c r="AY679" s="163" t="s">
        <v>151</v>
      </c>
    </row>
    <row r="680" spans="1:65" s="2" customFormat="1" ht="24" x14ac:dyDescent="0.2">
      <c r="A680" s="31"/>
      <c r="B680" s="147"/>
      <c r="C680" s="148" t="s">
        <v>1596</v>
      </c>
      <c r="D680" s="148" t="s">
        <v>153</v>
      </c>
      <c r="E680" s="149" t="s">
        <v>1597</v>
      </c>
      <c r="F680" s="150" t="s">
        <v>1598</v>
      </c>
      <c r="G680" s="151" t="s">
        <v>180</v>
      </c>
      <c r="H680" s="152">
        <v>4.1920000000000002</v>
      </c>
      <c r="I680" s="153"/>
      <c r="J680" s="154">
        <f>ROUND(I680*H680,2)</f>
        <v>0</v>
      </c>
      <c r="K680" s="150" t="s">
        <v>157</v>
      </c>
      <c r="L680" s="32"/>
      <c r="M680" s="155" t="s">
        <v>1</v>
      </c>
      <c r="N680" s="156" t="s">
        <v>44</v>
      </c>
      <c r="O680" s="57"/>
      <c r="P680" s="157">
        <f>O680*H680</f>
        <v>0</v>
      </c>
      <c r="Q680" s="157">
        <v>0</v>
      </c>
      <c r="R680" s="157">
        <f>Q680*H680</f>
        <v>0</v>
      </c>
      <c r="S680" s="157">
        <v>0</v>
      </c>
      <c r="T680" s="158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59" t="s">
        <v>243</v>
      </c>
      <c r="AT680" s="159" t="s">
        <v>153</v>
      </c>
      <c r="AU680" s="159" t="s">
        <v>89</v>
      </c>
      <c r="AY680" s="16" t="s">
        <v>151</v>
      </c>
      <c r="BE680" s="160">
        <f>IF(N680="základní",J680,0)</f>
        <v>0</v>
      </c>
      <c r="BF680" s="160">
        <f>IF(N680="snížená",J680,0)</f>
        <v>0</v>
      </c>
      <c r="BG680" s="160">
        <f>IF(N680="zákl. přenesená",J680,0)</f>
        <v>0</v>
      </c>
      <c r="BH680" s="160">
        <f>IF(N680="sníž. přenesená",J680,0)</f>
        <v>0</v>
      </c>
      <c r="BI680" s="160">
        <f>IF(N680="nulová",J680,0)</f>
        <v>0</v>
      </c>
      <c r="BJ680" s="16" t="s">
        <v>89</v>
      </c>
      <c r="BK680" s="160">
        <f>ROUND(I680*H680,2)</f>
        <v>0</v>
      </c>
      <c r="BL680" s="16" t="s">
        <v>243</v>
      </c>
      <c r="BM680" s="159" t="s">
        <v>1599</v>
      </c>
    </row>
    <row r="681" spans="1:65" s="12" customFormat="1" ht="22.9" customHeight="1" x14ac:dyDescent="0.2">
      <c r="B681" s="134"/>
      <c r="D681" s="135" t="s">
        <v>77</v>
      </c>
      <c r="E681" s="145" t="s">
        <v>1600</v>
      </c>
      <c r="F681" s="145" t="s">
        <v>1601</v>
      </c>
      <c r="I681" s="137"/>
      <c r="J681" s="146">
        <f>BK681</f>
        <v>0</v>
      </c>
      <c r="L681" s="134"/>
      <c r="M681" s="139"/>
      <c r="N681" s="140"/>
      <c r="O681" s="140"/>
      <c r="P681" s="141">
        <f>P682</f>
        <v>0</v>
      </c>
      <c r="Q681" s="140"/>
      <c r="R681" s="141">
        <f>R682</f>
        <v>0</v>
      </c>
      <c r="S681" s="140"/>
      <c r="T681" s="142">
        <f>T682</f>
        <v>1.7270000000000001</v>
      </c>
      <c r="AR681" s="135" t="s">
        <v>89</v>
      </c>
      <c r="AT681" s="143" t="s">
        <v>77</v>
      </c>
      <c r="AU681" s="143" t="s">
        <v>83</v>
      </c>
      <c r="AY681" s="135" t="s">
        <v>151</v>
      </c>
      <c r="BK681" s="144">
        <f>BK682</f>
        <v>0</v>
      </c>
    </row>
    <row r="682" spans="1:65" s="2" customFormat="1" ht="24" x14ac:dyDescent="0.2">
      <c r="A682" s="31"/>
      <c r="B682" s="147"/>
      <c r="C682" s="148" t="s">
        <v>1602</v>
      </c>
      <c r="D682" s="148" t="s">
        <v>153</v>
      </c>
      <c r="E682" s="149" t="s">
        <v>1603</v>
      </c>
      <c r="F682" s="150" t="s">
        <v>1604</v>
      </c>
      <c r="G682" s="151" t="s">
        <v>225</v>
      </c>
      <c r="H682" s="152">
        <v>11</v>
      </c>
      <c r="I682" s="153"/>
      <c r="J682" s="154">
        <f>ROUND(I682*H682,2)</f>
        <v>0</v>
      </c>
      <c r="K682" s="150" t="s">
        <v>157</v>
      </c>
      <c r="L682" s="32"/>
      <c r="M682" s="155" t="s">
        <v>1</v>
      </c>
      <c r="N682" s="156" t="s">
        <v>44</v>
      </c>
      <c r="O682" s="57"/>
      <c r="P682" s="157">
        <f>O682*H682</f>
        <v>0</v>
      </c>
      <c r="Q682" s="157">
        <v>0</v>
      </c>
      <c r="R682" s="157">
        <f>Q682*H682</f>
        <v>0</v>
      </c>
      <c r="S682" s="157">
        <v>0.157</v>
      </c>
      <c r="T682" s="158">
        <f>S682*H682</f>
        <v>1.7270000000000001</v>
      </c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R682" s="159" t="s">
        <v>243</v>
      </c>
      <c r="AT682" s="159" t="s">
        <v>153</v>
      </c>
      <c r="AU682" s="159" t="s">
        <v>89</v>
      </c>
      <c r="AY682" s="16" t="s">
        <v>151</v>
      </c>
      <c r="BE682" s="160">
        <f>IF(N682="základní",J682,0)</f>
        <v>0</v>
      </c>
      <c r="BF682" s="160">
        <f>IF(N682="snížená",J682,0)</f>
        <v>0</v>
      </c>
      <c r="BG682" s="160">
        <f>IF(N682="zákl. přenesená",J682,0)</f>
        <v>0</v>
      </c>
      <c r="BH682" s="160">
        <f>IF(N682="sníž. přenesená",J682,0)</f>
        <v>0</v>
      </c>
      <c r="BI682" s="160">
        <f>IF(N682="nulová",J682,0)</f>
        <v>0</v>
      </c>
      <c r="BJ682" s="16" t="s">
        <v>89</v>
      </c>
      <c r="BK682" s="160">
        <f>ROUND(I682*H682,2)</f>
        <v>0</v>
      </c>
      <c r="BL682" s="16" t="s">
        <v>243</v>
      </c>
      <c r="BM682" s="159" t="s">
        <v>1605</v>
      </c>
    </row>
    <row r="683" spans="1:65" s="12" customFormat="1" ht="22.9" customHeight="1" x14ac:dyDescent="0.2">
      <c r="B683" s="134"/>
      <c r="D683" s="135" t="s">
        <v>77</v>
      </c>
      <c r="E683" s="145" t="s">
        <v>1606</v>
      </c>
      <c r="F683" s="145" t="s">
        <v>1607</v>
      </c>
      <c r="I683" s="137"/>
      <c r="J683" s="146">
        <f>BK683</f>
        <v>0</v>
      </c>
      <c r="L683" s="134"/>
      <c r="M683" s="139"/>
      <c r="N683" s="140"/>
      <c r="O683" s="140"/>
      <c r="P683" s="141">
        <f>SUM(P684:P702)</f>
        <v>0</v>
      </c>
      <c r="Q683" s="140"/>
      <c r="R683" s="141">
        <f>SUM(R684:R702)</f>
        <v>0.85530964999999992</v>
      </c>
      <c r="S683" s="140"/>
      <c r="T683" s="142">
        <f>SUM(T684:T702)</f>
        <v>0.24189000000000002</v>
      </c>
      <c r="AR683" s="135" t="s">
        <v>89</v>
      </c>
      <c r="AT683" s="143" t="s">
        <v>77</v>
      </c>
      <c r="AU683" s="143" t="s">
        <v>83</v>
      </c>
      <c r="AY683" s="135" t="s">
        <v>151</v>
      </c>
      <c r="BK683" s="144">
        <f>SUM(BK684:BK702)</f>
        <v>0</v>
      </c>
    </row>
    <row r="684" spans="1:65" s="2" customFormat="1" ht="21.75" customHeight="1" x14ac:dyDescent="0.2">
      <c r="A684" s="31"/>
      <c r="B684" s="147"/>
      <c r="C684" s="148" t="s">
        <v>1608</v>
      </c>
      <c r="D684" s="148" t="s">
        <v>153</v>
      </c>
      <c r="E684" s="149" t="s">
        <v>1609</v>
      </c>
      <c r="F684" s="150" t="s">
        <v>1610</v>
      </c>
      <c r="G684" s="151" t="s">
        <v>225</v>
      </c>
      <c r="H684" s="152">
        <v>106.6</v>
      </c>
      <c r="I684" s="153"/>
      <c r="J684" s="154">
        <f>ROUND(I684*H684,2)</f>
        <v>0</v>
      </c>
      <c r="K684" s="150" t="s">
        <v>157</v>
      </c>
      <c r="L684" s="32"/>
      <c r="M684" s="155" t="s">
        <v>1</v>
      </c>
      <c r="N684" s="156" t="s">
        <v>44</v>
      </c>
      <c r="O684" s="57"/>
      <c r="P684" s="157">
        <f>O684*H684</f>
        <v>0</v>
      </c>
      <c r="Q684" s="157">
        <v>0</v>
      </c>
      <c r="R684" s="157">
        <f>Q684*H684</f>
        <v>0</v>
      </c>
      <c r="S684" s="157">
        <v>0</v>
      </c>
      <c r="T684" s="158">
        <f>S684*H684</f>
        <v>0</v>
      </c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R684" s="159" t="s">
        <v>243</v>
      </c>
      <c r="AT684" s="159" t="s">
        <v>153</v>
      </c>
      <c r="AU684" s="159" t="s">
        <v>89</v>
      </c>
      <c r="AY684" s="16" t="s">
        <v>151</v>
      </c>
      <c r="BE684" s="160">
        <f>IF(N684="základní",J684,0)</f>
        <v>0</v>
      </c>
      <c r="BF684" s="160">
        <f>IF(N684="snížená",J684,0)</f>
        <v>0</v>
      </c>
      <c r="BG684" s="160">
        <f>IF(N684="zákl. přenesená",J684,0)</f>
        <v>0</v>
      </c>
      <c r="BH684" s="160">
        <f>IF(N684="sníž. přenesená",J684,0)</f>
        <v>0</v>
      </c>
      <c r="BI684" s="160">
        <f>IF(N684="nulová",J684,0)</f>
        <v>0</v>
      </c>
      <c r="BJ684" s="16" t="s">
        <v>89</v>
      </c>
      <c r="BK684" s="160">
        <f>ROUND(I684*H684,2)</f>
        <v>0</v>
      </c>
      <c r="BL684" s="16" t="s">
        <v>243</v>
      </c>
      <c r="BM684" s="159" t="s">
        <v>1611</v>
      </c>
    </row>
    <row r="685" spans="1:65" s="2" customFormat="1" ht="16.5" customHeight="1" x14ac:dyDescent="0.2">
      <c r="A685" s="31"/>
      <c r="B685" s="147"/>
      <c r="C685" s="148" t="s">
        <v>1612</v>
      </c>
      <c r="D685" s="148" t="s">
        <v>153</v>
      </c>
      <c r="E685" s="149" t="s">
        <v>1613</v>
      </c>
      <c r="F685" s="150" t="s">
        <v>1614</v>
      </c>
      <c r="G685" s="151" t="s">
        <v>225</v>
      </c>
      <c r="H685" s="152">
        <v>106.6</v>
      </c>
      <c r="I685" s="153"/>
      <c r="J685" s="154">
        <f>ROUND(I685*H685,2)</f>
        <v>0</v>
      </c>
      <c r="K685" s="150" t="s">
        <v>157</v>
      </c>
      <c r="L685" s="32"/>
      <c r="M685" s="155" t="s">
        <v>1</v>
      </c>
      <c r="N685" s="156" t="s">
        <v>44</v>
      </c>
      <c r="O685" s="57"/>
      <c r="P685" s="157">
        <f>O685*H685</f>
        <v>0</v>
      </c>
      <c r="Q685" s="157">
        <v>0</v>
      </c>
      <c r="R685" s="157">
        <f>Q685*H685</f>
        <v>0</v>
      </c>
      <c r="S685" s="157">
        <v>0</v>
      </c>
      <c r="T685" s="158">
        <f>S685*H685</f>
        <v>0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59" t="s">
        <v>243</v>
      </c>
      <c r="AT685" s="159" t="s">
        <v>153</v>
      </c>
      <c r="AU685" s="159" t="s">
        <v>89</v>
      </c>
      <c r="AY685" s="16" t="s">
        <v>151</v>
      </c>
      <c r="BE685" s="160">
        <f>IF(N685="základní",J685,0)</f>
        <v>0</v>
      </c>
      <c r="BF685" s="160">
        <f>IF(N685="snížená",J685,0)</f>
        <v>0</v>
      </c>
      <c r="BG685" s="160">
        <f>IF(N685="zákl. přenesená",J685,0)</f>
        <v>0</v>
      </c>
      <c r="BH685" s="160">
        <f>IF(N685="sníž. přenesená",J685,0)</f>
        <v>0</v>
      </c>
      <c r="BI685" s="160">
        <f>IF(N685="nulová",J685,0)</f>
        <v>0</v>
      </c>
      <c r="BJ685" s="16" t="s">
        <v>89</v>
      </c>
      <c r="BK685" s="160">
        <f>ROUND(I685*H685,2)</f>
        <v>0</v>
      </c>
      <c r="BL685" s="16" t="s">
        <v>243</v>
      </c>
      <c r="BM685" s="159" t="s">
        <v>1615</v>
      </c>
    </row>
    <row r="686" spans="1:65" s="2" customFormat="1" ht="24" x14ac:dyDescent="0.2">
      <c r="A686" s="31"/>
      <c r="B686" s="147"/>
      <c r="C686" s="148" t="s">
        <v>1616</v>
      </c>
      <c r="D686" s="148" t="s">
        <v>153</v>
      </c>
      <c r="E686" s="149" t="s">
        <v>1617</v>
      </c>
      <c r="F686" s="150" t="s">
        <v>1618</v>
      </c>
      <c r="G686" s="151" t="s">
        <v>225</v>
      </c>
      <c r="H686" s="152">
        <v>106.6</v>
      </c>
      <c r="I686" s="153"/>
      <c r="J686" s="154">
        <f>ROUND(I686*H686,2)</f>
        <v>0</v>
      </c>
      <c r="K686" s="150" t="s">
        <v>157</v>
      </c>
      <c r="L686" s="32"/>
      <c r="M686" s="155" t="s">
        <v>1</v>
      </c>
      <c r="N686" s="156" t="s">
        <v>44</v>
      </c>
      <c r="O686" s="57"/>
      <c r="P686" s="157">
        <f>O686*H686</f>
        <v>0</v>
      </c>
      <c r="Q686" s="157">
        <v>4.4999999999999997E-3</v>
      </c>
      <c r="R686" s="157">
        <f>Q686*H686</f>
        <v>0.47969999999999996</v>
      </c>
      <c r="S686" s="157">
        <v>0</v>
      </c>
      <c r="T686" s="158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59" t="s">
        <v>243</v>
      </c>
      <c r="AT686" s="159" t="s">
        <v>153</v>
      </c>
      <c r="AU686" s="159" t="s">
        <v>89</v>
      </c>
      <c r="AY686" s="16" t="s">
        <v>151</v>
      </c>
      <c r="BE686" s="160">
        <f>IF(N686="základní",J686,0)</f>
        <v>0</v>
      </c>
      <c r="BF686" s="160">
        <f>IF(N686="snížená",J686,0)</f>
        <v>0</v>
      </c>
      <c r="BG686" s="160">
        <f>IF(N686="zákl. přenesená",J686,0)</f>
        <v>0</v>
      </c>
      <c r="BH686" s="160">
        <f>IF(N686="sníž. přenesená",J686,0)</f>
        <v>0</v>
      </c>
      <c r="BI686" s="160">
        <f>IF(N686="nulová",J686,0)</f>
        <v>0</v>
      </c>
      <c r="BJ686" s="16" t="s">
        <v>89</v>
      </c>
      <c r="BK686" s="160">
        <f>ROUND(I686*H686,2)</f>
        <v>0</v>
      </c>
      <c r="BL686" s="16" t="s">
        <v>243</v>
      </c>
      <c r="BM686" s="159" t="s">
        <v>1619</v>
      </c>
    </row>
    <row r="687" spans="1:65" s="2" customFormat="1" ht="24" x14ac:dyDescent="0.2">
      <c r="A687" s="31"/>
      <c r="B687" s="147"/>
      <c r="C687" s="148" t="s">
        <v>1620</v>
      </c>
      <c r="D687" s="148" t="s">
        <v>153</v>
      </c>
      <c r="E687" s="149" t="s">
        <v>1621</v>
      </c>
      <c r="F687" s="150" t="s">
        <v>1622</v>
      </c>
      <c r="G687" s="151" t="s">
        <v>225</v>
      </c>
      <c r="H687" s="152">
        <v>72.7</v>
      </c>
      <c r="I687" s="153"/>
      <c r="J687" s="154">
        <f>ROUND(I687*H687,2)</f>
        <v>0</v>
      </c>
      <c r="K687" s="150" t="s">
        <v>157</v>
      </c>
      <c r="L687" s="32"/>
      <c r="M687" s="155" t="s">
        <v>1</v>
      </c>
      <c r="N687" s="156" t="s">
        <v>44</v>
      </c>
      <c r="O687" s="57"/>
      <c r="P687" s="157">
        <f>O687*H687</f>
        <v>0</v>
      </c>
      <c r="Q687" s="157">
        <v>0</v>
      </c>
      <c r="R687" s="157">
        <f>Q687*H687</f>
        <v>0</v>
      </c>
      <c r="S687" s="157">
        <v>3.0000000000000001E-3</v>
      </c>
      <c r="T687" s="158">
        <f>S687*H687</f>
        <v>0.21810000000000002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159" t="s">
        <v>243</v>
      </c>
      <c r="AT687" s="159" t="s">
        <v>153</v>
      </c>
      <c r="AU687" s="159" t="s">
        <v>89</v>
      </c>
      <c r="AY687" s="16" t="s">
        <v>151</v>
      </c>
      <c r="BE687" s="160">
        <f>IF(N687="základní",J687,0)</f>
        <v>0</v>
      </c>
      <c r="BF687" s="160">
        <f>IF(N687="snížená",J687,0)</f>
        <v>0</v>
      </c>
      <c r="BG687" s="160">
        <f>IF(N687="zákl. přenesená",J687,0)</f>
        <v>0</v>
      </c>
      <c r="BH687" s="160">
        <f>IF(N687="sníž. přenesená",J687,0)</f>
        <v>0</v>
      </c>
      <c r="BI687" s="160">
        <f>IF(N687="nulová",J687,0)</f>
        <v>0</v>
      </c>
      <c r="BJ687" s="16" t="s">
        <v>89</v>
      </c>
      <c r="BK687" s="160">
        <f>ROUND(I687*H687,2)</f>
        <v>0</v>
      </c>
      <c r="BL687" s="16" t="s">
        <v>243</v>
      </c>
      <c r="BM687" s="159" t="s">
        <v>1623</v>
      </c>
    </row>
    <row r="688" spans="1:65" s="13" customFormat="1" ht="11.25" x14ac:dyDescent="0.2">
      <c r="B688" s="161"/>
      <c r="D688" s="162" t="s">
        <v>160</v>
      </c>
      <c r="E688" s="163" t="s">
        <v>1</v>
      </c>
      <c r="F688" s="164" t="s">
        <v>1624</v>
      </c>
      <c r="H688" s="165">
        <v>72.7</v>
      </c>
      <c r="I688" s="166"/>
      <c r="L688" s="161"/>
      <c r="M688" s="167"/>
      <c r="N688" s="168"/>
      <c r="O688" s="168"/>
      <c r="P688" s="168"/>
      <c r="Q688" s="168"/>
      <c r="R688" s="168"/>
      <c r="S688" s="168"/>
      <c r="T688" s="169"/>
      <c r="AT688" s="163" t="s">
        <v>160</v>
      </c>
      <c r="AU688" s="163" t="s">
        <v>89</v>
      </c>
      <c r="AV688" s="13" t="s">
        <v>89</v>
      </c>
      <c r="AW688" s="13" t="s">
        <v>34</v>
      </c>
      <c r="AX688" s="13" t="s">
        <v>83</v>
      </c>
      <c r="AY688" s="163" t="s">
        <v>151</v>
      </c>
    </row>
    <row r="689" spans="1:65" s="2" customFormat="1" ht="16.5" customHeight="1" x14ac:dyDescent="0.2">
      <c r="A689" s="31"/>
      <c r="B689" s="147"/>
      <c r="C689" s="148" t="s">
        <v>1625</v>
      </c>
      <c r="D689" s="148" t="s">
        <v>153</v>
      </c>
      <c r="E689" s="149" t="s">
        <v>1626</v>
      </c>
      <c r="F689" s="150" t="s">
        <v>1627</v>
      </c>
      <c r="G689" s="151" t="s">
        <v>225</v>
      </c>
      <c r="H689" s="152">
        <v>106.6</v>
      </c>
      <c r="I689" s="153"/>
      <c r="J689" s="154">
        <f>ROUND(I689*H689,2)</f>
        <v>0</v>
      </c>
      <c r="K689" s="150" t="s">
        <v>157</v>
      </c>
      <c r="L689" s="32"/>
      <c r="M689" s="155" t="s">
        <v>1</v>
      </c>
      <c r="N689" s="156" t="s">
        <v>44</v>
      </c>
      <c r="O689" s="57"/>
      <c r="P689" s="157">
        <f>O689*H689</f>
        <v>0</v>
      </c>
      <c r="Q689" s="157">
        <v>2.9999999999999997E-4</v>
      </c>
      <c r="R689" s="157">
        <f>Q689*H689</f>
        <v>3.1979999999999995E-2</v>
      </c>
      <c r="S689" s="157">
        <v>0</v>
      </c>
      <c r="T689" s="158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59" t="s">
        <v>243</v>
      </c>
      <c r="AT689" s="159" t="s">
        <v>153</v>
      </c>
      <c r="AU689" s="159" t="s">
        <v>89</v>
      </c>
      <c r="AY689" s="16" t="s">
        <v>151</v>
      </c>
      <c r="BE689" s="160">
        <f>IF(N689="základní",J689,0)</f>
        <v>0</v>
      </c>
      <c r="BF689" s="160">
        <f>IF(N689="snížená",J689,0)</f>
        <v>0</v>
      </c>
      <c r="BG689" s="160">
        <f>IF(N689="zákl. přenesená",J689,0)</f>
        <v>0</v>
      </c>
      <c r="BH689" s="160">
        <f>IF(N689="sníž. přenesená",J689,0)</f>
        <v>0</v>
      </c>
      <c r="BI689" s="160">
        <f>IF(N689="nulová",J689,0)</f>
        <v>0</v>
      </c>
      <c r="BJ689" s="16" t="s">
        <v>89</v>
      </c>
      <c r="BK689" s="160">
        <f>ROUND(I689*H689,2)</f>
        <v>0</v>
      </c>
      <c r="BL689" s="16" t="s">
        <v>243</v>
      </c>
      <c r="BM689" s="159" t="s">
        <v>1628</v>
      </c>
    </row>
    <row r="690" spans="1:65" s="13" customFormat="1" ht="11.25" x14ac:dyDescent="0.2">
      <c r="B690" s="161"/>
      <c r="D690" s="162" t="s">
        <v>160</v>
      </c>
      <c r="E690" s="163" t="s">
        <v>1</v>
      </c>
      <c r="F690" s="164" t="s">
        <v>1629</v>
      </c>
      <c r="H690" s="165">
        <v>106.6</v>
      </c>
      <c r="I690" s="166"/>
      <c r="L690" s="161"/>
      <c r="M690" s="167"/>
      <c r="N690" s="168"/>
      <c r="O690" s="168"/>
      <c r="P690" s="168"/>
      <c r="Q690" s="168"/>
      <c r="R690" s="168"/>
      <c r="S690" s="168"/>
      <c r="T690" s="169"/>
      <c r="AT690" s="163" t="s">
        <v>160</v>
      </c>
      <c r="AU690" s="163" t="s">
        <v>89</v>
      </c>
      <c r="AV690" s="13" t="s">
        <v>89</v>
      </c>
      <c r="AW690" s="13" t="s">
        <v>34</v>
      </c>
      <c r="AX690" s="13" t="s">
        <v>83</v>
      </c>
      <c r="AY690" s="163" t="s">
        <v>151</v>
      </c>
    </row>
    <row r="691" spans="1:65" s="2" customFormat="1" ht="16.5" customHeight="1" x14ac:dyDescent="0.2">
      <c r="A691" s="31"/>
      <c r="B691" s="147"/>
      <c r="C691" s="178" t="s">
        <v>1630</v>
      </c>
      <c r="D691" s="178" t="s">
        <v>344</v>
      </c>
      <c r="E691" s="179" t="s">
        <v>1631</v>
      </c>
      <c r="F691" s="180" t="s">
        <v>1632</v>
      </c>
      <c r="G691" s="181" t="s">
        <v>225</v>
      </c>
      <c r="H691" s="182">
        <v>117.26</v>
      </c>
      <c r="I691" s="183"/>
      <c r="J691" s="184">
        <f>ROUND(I691*H691,2)</f>
        <v>0</v>
      </c>
      <c r="K691" s="180" t="s">
        <v>157</v>
      </c>
      <c r="L691" s="185"/>
      <c r="M691" s="186" t="s">
        <v>1</v>
      </c>
      <c r="N691" s="187" t="s">
        <v>44</v>
      </c>
      <c r="O691" s="57"/>
      <c r="P691" s="157">
        <f>O691*H691</f>
        <v>0</v>
      </c>
      <c r="Q691" s="157">
        <v>2.64E-3</v>
      </c>
      <c r="R691" s="157">
        <f>Q691*H691</f>
        <v>0.30956640000000002</v>
      </c>
      <c r="S691" s="157">
        <v>0</v>
      </c>
      <c r="T691" s="158">
        <f>S691*H691</f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159" t="s">
        <v>324</v>
      </c>
      <c r="AT691" s="159" t="s">
        <v>344</v>
      </c>
      <c r="AU691" s="159" t="s">
        <v>89</v>
      </c>
      <c r="AY691" s="16" t="s">
        <v>151</v>
      </c>
      <c r="BE691" s="160">
        <f>IF(N691="základní",J691,0)</f>
        <v>0</v>
      </c>
      <c r="BF691" s="160">
        <f>IF(N691="snížená",J691,0)</f>
        <v>0</v>
      </c>
      <c r="BG691" s="160">
        <f>IF(N691="zákl. přenesená",J691,0)</f>
        <v>0</v>
      </c>
      <c r="BH691" s="160">
        <f>IF(N691="sníž. přenesená",J691,0)</f>
        <v>0</v>
      </c>
      <c r="BI691" s="160">
        <f>IF(N691="nulová",J691,0)</f>
        <v>0</v>
      </c>
      <c r="BJ691" s="16" t="s">
        <v>89</v>
      </c>
      <c r="BK691" s="160">
        <f>ROUND(I691*H691,2)</f>
        <v>0</v>
      </c>
      <c r="BL691" s="16" t="s">
        <v>243</v>
      </c>
      <c r="BM691" s="159" t="s">
        <v>1633</v>
      </c>
    </row>
    <row r="692" spans="1:65" s="13" customFormat="1" ht="11.25" x14ac:dyDescent="0.2">
      <c r="B692" s="161"/>
      <c r="D692" s="162" t="s">
        <v>160</v>
      </c>
      <c r="F692" s="164" t="s">
        <v>1634</v>
      </c>
      <c r="H692" s="165">
        <v>117.26</v>
      </c>
      <c r="I692" s="166"/>
      <c r="L692" s="161"/>
      <c r="M692" s="167"/>
      <c r="N692" s="168"/>
      <c r="O692" s="168"/>
      <c r="P692" s="168"/>
      <c r="Q692" s="168"/>
      <c r="R692" s="168"/>
      <c r="S692" s="168"/>
      <c r="T692" s="169"/>
      <c r="AT692" s="163" t="s">
        <v>160</v>
      </c>
      <c r="AU692" s="163" t="s">
        <v>89</v>
      </c>
      <c r="AV692" s="13" t="s">
        <v>89</v>
      </c>
      <c r="AW692" s="13" t="s">
        <v>3</v>
      </c>
      <c r="AX692" s="13" t="s">
        <v>83</v>
      </c>
      <c r="AY692" s="163" t="s">
        <v>151</v>
      </c>
    </row>
    <row r="693" spans="1:65" s="2" customFormat="1" ht="21.75" customHeight="1" x14ac:dyDescent="0.2">
      <c r="A693" s="31"/>
      <c r="B693" s="147"/>
      <c r="C693" s="148" t="s">
        <v>1635</v>
      </c>
      <c r="D693" s="148" t="s">
        <v>153</v>
      </c>
      <c r="E693" s="149" t="s">
        <v>1636</v>
      </c>
      <c r="F693" s="150" t="s">
        <v>1637</v>
      </c>
      <c r="G693" s="151" t="s">
        <v>306</v>
      </c>
      <c r="H693" s="152">
        <v>79.3</v>
      </c>
      <c r="I693" s="153"/>
      <c r="J693" s="154">
        <f>ROUND(I693*H693,2)</f>
        <v>0</v>
      </c>
      <c r="K693" s="150" t="s">
        <v>157</v>
      </c>
      <c r="L693" s="32"/>
      <c r="M693" s="155" t="s">
        <v>1</v>
      </c>
      <c r="N693" s="156" t="s">
        <v>44</v>
      </c>
      <c r="O693" s="57"/>
      <c r="P693" s="157">
        <f>O693*H693</f>
        <v>0</v>
      </c>
      <c r="Q693" s="157">
        <v>0</v>
      </c>
      <c r="R693" s="157">
        <f>Q693*H693</f>
        <v>0</v>
      </c>
      <c r="S693" s="157">
        <v>2.9999999999999997E-4</v>
      </c>
      <c r="T693" s="158">
        <f>S693*H693</f>
        <v>2.3789999999999999E-2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59" t="s">
        <v>243</v>
      </c>
      <c r="AT693" s="159" t="s">
        <v>153</v>
      </c>
      <c r="AU693" s="159" t="s">
        <v>89</v>
      </c>
      <c r="AY693" s="16" t="s">
        <v>151</v>
      </c>
      <c r="BE693" s="160">
        <f>IF(N693="základní",J693,0)</f>
        <v>0</v>
      </c>
      <c r="BF693" s="160">
        <f>IF(N693="snížená",J693,0)</f>
        <v>0</v>
      </c>
      <c r="BG693" s="160">
        <f>IF(N693="zákl. přenesená",J693,0)</f>
        <v>0</v>
      </c>
      <c r="BH693" s="160">
        <f>IF(N693="sníž. přenesená",J693,0)</f>
        <v>0</v>
      </c>
      <c r="BI693" s="160">
        <f>IF(N693="nulová",J693,0)</f>
        <v>0</v>
      </c>
      <c r="BJ693" s="16" t="s">
        <v>89</v>
      </c>
      <c r="BK693" s="160">
        <f>ROUND(I693*H693,2)</f>
        <v>0</v>
      </c>
      <c r="BL693" s="16" t="s">
        <v>243</v>
      </c>
      <c r="BM693" s="159" t="s">
        <v>1638</v>
      </c>
    </row>
    <row r="694" spans="1:65" s="13" customFormat="1" ht="22.5" x14ac:dyDescent="0.2">
      <c r="B694" s="161"/>
      <c r="D694" s="162" t="s">
        <v>160</v>
      </c>
      <c r="E694" s="163" t="s">
        <v>1</v>
      </c>
      <c r="F694" s="164" t="s">
        <v>1639</v>
      </c>
      <c r="H694" s="165">
        <v>79.3</v>
      </c>
      <c r="I694" s="166"/>
      <c r="L694" s="161"/>
      <c r="M694" s="167"/>
      <c r="N694" s="168"/>
      <c r="O694" s="168"/>
      <c r="P694" s="168"/>
      <c r="Q694" s="168"/>
      <c r="R694" s="168"/>
      <c r="S694" s="168"/>
      <c r="T694" s="169"/>
      <c r="AT694" s="163" t="s">
        <v>160</v>
      </c>
      <c r="AU694" s="163" t="s">
        <v>89</v>
      </c>
      <c r="AV694" s="13" t="s">
        <v>89</v>
      </c>
      <c r="AW694" s="13" t="s">
        <v>34</v>
      </c>
      <c r="AX694" s="13" t="s">
        <v>83</v>
      </c>
      <c r="AY694" s="163" t="s">
        <v>151</v>
      </c>
    </row>
    <row r="695" spans="1:65" s="2" customFormat="1" ht="16.5" customHeight="1" x14ac:dyDescent="0.2">
      <c r="A695" s="31"/>
      <c r="B695" s="147"/>
      <c r="C695" s="148" t="s">
        <v>1640</v>
      </c>
      <c r="D695" s="148" t="s">
        <v>153</v>
      </c>
      <c r="E695" s="149" t="s">
        <v>1641</v>
      </c>
      <c r="F695" s="150" t="s">
        <v>1642</v>
      </c>
      <c r="G695" s="151" t="s">
        <v>306</v>
      </c>
      <c r="H695" s="152">
        <v>107.795</v>
      </c>
      <c r="I695" s="153"/>
      <c r="J695" s="154">
        <f>ROUND(I695*H695,2)</f>
        <v>0</v>
      </c>
      <c r="K695" s="150" t="s">
        <v>157</v>
      </c>
      <c r="L695" s="32"/>
      <c r="M695" s="155" t="s">
        <v>1</v>
      </c>
      <c r="N695" s="156" t="s">
        <v>44</v>
      </c>
      <c r="O695" s="57"/>
      <c r="P695" s="157">
        <f>O695*H695</f>
        <v>0</v>
      </c>
      <c r="Q695" s="157">
        <v>1.0000000000000001E-5</v>
      </c>
      <c r="R695" s="157">
        <f>Q695*H695</f>
        <v>1.07795E-3</v>
      </c>
      <c r="S695" s="157">
        <v>0</v>
      </c>
      <c r="T695" s="158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59" t="s">
        <v>243</v>
      </c>
      <c r="AT695" s="159" t="s">
        <v>153</v>
      </c>
      <c r="AU695" s="159" t="s">
        <v>89</v>
      </c>
      <c r="AY695" s="16" t="s">
        <v>151</v>
      </c>
      <c r="BE695" s="160">
        <f>IF(N695="základní",J695,0)</f>
        <v>0</v>
      </c>
      <c r="BF695" s="160">
        <f>IF(N695="snížená",J695,0)</f>
        <v>0</v>
      </c>
      <c r="BG695" s="160">
        <f>IF(N695="zákl. přenesená",J695,0)</f>
        <v>0</v>
      </c>
      <c r="BH695" s="160">
        <f>IF(N695="sníž. přenesená",J695,0)</f>
        <v>0</v>
      </c>
      <c r="BI695" s="160">
        <f>IF(N695="nulová",J695,0)</f>
        <v>0</v>
      </c>
      <c r="BJ695" s="16" t="s">
        <v>89</v>
      </c>
      <c r="BK695" s="160">
        <f>ROUND(I695*H695,2)</f>
        <v>0</v>
      </c>
      <c r="BL695" s="16" t="s">
        <v>243</v>
      </c>
      <c r="BM695" s="159" t="s">
        <v>1643</v>
      </c>
    </row>
    <row r="696" spans="1:65" s="13" customFormat="1" ht="22.5" x14ac:dyDescent="0.2">
      <c r="B696" s="161"/>
      <c r="D696" s="162" t="s">
        <v>160</v>
      </c>
      <c r="E696" s="163" t="s">
        <v>1</v>
      </c>
      <c r="F696" s="164" t="s">
        <v>1644</v>
      </c>
      <c r="H696" s="165">
        <v>94.7</v>
      </c>
      <c r="I696" s="166"/>
      <c r="L696" s="161"/>
      <c r="M696" s="167"/>
      <c r="N696" s="168"/>
      <c r="O696" s="168"/>
      <c r="P696" s="168"/>
      <c r="Q696" s="168"/>
      <c r="R696" s="168"/>
      <c r="S696" s="168"/>
      <c r="T696" s="169"/>
      <c r="AT696" s="163" t="s">
        <v>160</v>
      </c>
      <c r="AU696" s="163" t="s">
        <v>89</v>
      </c>
      <c r="AV696" s="13" t="s">
        <v>89</v>
      </c>
      <c r="AW696" s="13" t="s">
        <v>34</v>
      </c>
      <c r="AX696" s="13" t="s">
        <v>78</v>
      </c>
      <c r="AY696" s="163" t="s">
        <v>151</v>
      </c>
    </row>
    <row r="697" spans="1:65" s="13" customFormat="1" ht="22.5" x14ac:dyDescent="0.2">
      <c r="B697" s="161"/>
      <c r="D697" s="162" t="s">
        <v>160</v>
      </c>
      <c r="E697" s="163" t="s">
        <v>1</v>
      </c>
      <c r="F697" s="164" t="s">
        <v>1645</v>
      </c>
      <c r="H697" s="165">
        <v>22.995000000000001</v>
      </c>
      <c r="I697" s="166"/>
      <c r="L697" s="161"/>
      <c r="M697" s="167"/>
      <c r="N697" s="168"/>
      <c r="O697" s="168"/>
      <c r="P697" s="168"/>
      <c r="Q697" s="168"/>
      <c r="R697" s="168"/>
      <c r="S697" s="168"/>
      <c r="T697" s="169"/>
      <c r="AT697" s="163" t="s">
        <v>160</v>
      </c>
      <c r="AU697" s="163" t="s">
        <v>89</v>
      </c>
      <c r="AV697" s="13" t="s">
        <v>89</v>
      </c>
      <c r="AW697" s="13" t="s">
        <v>34</v>
      </c>
      <c r="AX697" s="13" t="s">
        <v>78</v>
      </c>
      <c r="AY697" s="163" t="s">
        <v>151</v>
      </c>
    </row>
    <row r="698" spans="1:65" s="13" customFormat="1" ht="11.25" x14ac:dyDescent="0.2">
      <c r="B698" s="161"/>
      <c r="D698" s="162" t="s">
        <v>160</v>
      </c>
      <c r="E698" s="163" t="s">
        <v>1</v>
      </c>
      <c r="F698" s="164" t="s">
        <v>1646</v>
      </c>
      <c r="H698" s="165">
        <v>-9.9</v>
      </c>
      <c r="I698" s="166"/>
      <c r="L698" s="161"/>
      <c r="M698" s="167"/>
      <c r="N698" s="168"/>
      <c r="O698" s="168"/>
      <c r="P698" s="168"/>
      <c r="Q698" s="168"/>
      <c r="R698" s="168"/>
      <c r="S698" s="168"/>
      <c r="T698" s="169"/>
      <c r="AT698" s="163" t="s">
        <v>160</v>
      </c>
      <c r="AU698" s="163" t="s">
        <v>89</v>
      </c>
      <c r="AV698" s="13" t="s">
        <v>89</v>
      </c>
      <c r="AW698" s="13" t="s">
        <v>34</v>
      </c>
      <c r="AX698" s="13" t="s">
        <v>78</v>
      </c>
      <c r="AY698" s="163" t="s">
        <v>151</v>
      </c>
    </row>
    <row r="699" spans="1:65" s="14" customFormat="1" ht="11.25" x14ac:dyDescent="0.2">
      <c r="B699" s="170"/>
      <c r="D699" s="162" t="s">
        <v>160</v>
      </c>
      <c r="E699" s="171" t="s">
        <v>1</v>
      </c>
      <c r="F699" s="172" t="s">
        <v>163</v>
      </c>
      <c r="H699" s="173">
        <v>107.795</v>
      </c>
      <c r="I699" s="174"/>
      <c r="L699" s="170"/>
      <c r="M699" s="175"/>
      <c r="N699" s="176"/>
      <c r="O699" s="176"/>
      <c r="P699" s="176"/>
      <c r="Q699" s="176"/>
      <c r="R699" s="176"/>
      <c r="S699" s="176"/>
      <c r="T699" s="177"/>
      <c r="AT699" s="171" t="s">
        <v>160</v>
      </c>
      <c r="AU699" s="171" t="s">
        <v>89</v>
      </c>
      <c r="AV699" s="14" t="s">
        <v>158</v>
      </c>
      <c r="AW699" s="14" t="s">
        <v>34</v>
      </c>
      <c r="AX699" s="14" t="s">
        <v>83</v>
      </c>
      <c r="AY699" s="171" t="s">
        <v>151</v>
      </c>
    </row>
    <row r="700" spans="1:65" s="2" customFormat="1" ht="16.5" customHeight="1" x14ac:dyDescent="0.2">
      <c r="A700" s="31"/>
      <c r="B700" s="147"/>
      <c r="C700" s="178" t="s">
        <v>1647</v>
      </c>
      <c r="D700" s="178" t="s">
        <v>344</v>
      </c>
      <c r="E700" s="179" t="s">
        <v>1648</v>
      </c>
      <c r="F700" s="180" t="s">
        <v>1649</v>
      </c>
      <c r="G700" s="181" t="s">
        <v>306</v>
      </c>
      <c r="H700" s="182">
        <v>109.95099999999999</v>
      </c>
      <c r="I700" s="183"/>
      <c r="J700" s="184">
        <f>ROUND(I700*H700,2)</f>
        <v>0</v>
      </c>
      <c r="K700" s="180" t="s">
        <v>157</v>
      </c>
      <c r="L700" s="185"/>
      <c r="M700" s="186" t="s">
        <v>1</v>
      </c>
      <c r="N700" s="187" t="s">
        <v>44</v>
      </c>
      <c r="O700" s="57"/>
      <c r="P700" s="157">
        <f>O700*H700</f>
        <v>0</v>
      </c>
      <c r="Q700" s="157">
        <v>2.9999999999999997E-4</v>
      </c>
      <c r="R700" s="157">
        <f>Q700*H700</f>
        <v>3.2985299999999995E-2</v>
      </c>
      <c r="S700" s="157">
        <v>0</v>
      </c>
      <c r="T700" s="158">
        <f>S700*H700</f>
        <v>0</v>
      </c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R700" s="159" t="s">
        <v>324</v>
      </c>
      <c r="AT700" s="159" t="s">
        <v>344</v>
      </c>
      <c r="AU700" s="159" t="s">
        <v>89</v>
      </c>
      <c r="AY700" s="16" t="s">
        <v>151</v>
      </c>
      <c r="BE700" s="160">
        <f>IF(N700="základní",J700,0)</f>
        <v>0</v>
      </c>
      <c r="BF700" s="160">
        <f>IF(N700="snížená",J700,0)</f>
        <v>0</v>
      </c>
      <c r="BG700" s="160">
        <f>IF(N700="zákl. přenesená",J700,0)</f>
        <v>0</v>
      </c>
      <c r="BH700" s="160">
        <f>IF(N700="sníž. přenesená",J700,0)</f>
        <v>0</v>
      </c>
      <c r="BI700" s="160">
        <f>IF(N700="nulová",J700,0)</f>
        <v>0</v>
      </c>
      <c r="BJ700" s="16" t="s">
        <v>89</v>
      </c>
      <c r="BK700" s="160">
        <f>ROUND(I700*H700,2)</f>
        <v>0</v>
      </c>
      <c r="BL700" s="16" t="s">
        <v>243</v>
      </c>
      <c r="BM700" s="159" t="s">
        <v>1650</v>
      </c>
    </row>
    <row r="701" spans="1:65" s="13" customFormat="1" ht="11.25" x14ac:dyDescent="0.2">
      <c r="B701" s="161"/>
      <c r="D701" s="162" t="s">
        <v>160</v>
      </c>
      <c r="F701" s="164" t="s">
        <v>1651</v>
      </c>
      <c r="H701" s="165">
        <v>109.95099999999999</v>
      </c>
      <c r="I701" s="166"/>
      <c r="L701" s="161"/>
      <c r="M701" s="167"/>
      <c r="N701" s="168"/>
      <c r="O701" s="168"/>
      <c r="P701" s="168"/>
      <c r="Q701" s="168"/>
      <c r="R701" s="168"/>
      <c r="S701" s="168"/>
      <c r="T701" s="169"/>
      <c r="AT701" s="163" t="s">
        <v>160</v>
      </c>
      <c r="AU701" s="163" t="s">
        <v>89</v>
      </c>
      <c r="AV701" s="13" t="s">
        <v>89</v>
      </c>
      <c r="AW701" s="13" t="s">
        <v>3</v>
      </c>
      <c r="AX701" s="13" t="s">
        <v>83</v>
      </c>
      <c r="AY701" s="163" t="s">
        <v>151</v>
      </c>
    </row>
    <row r="702" spans="1:65" s="2" customFormat="1" ht="24" x14ac:dyDescent="0.2">
      <c r="A702" s="31"/>
      <c r="B702" s="147"/>
      <c r="C702" s="148" t="s">
        <v>1652</v>
      </c>
      <c r="D702" s="148" t="s">
        <v>153</v>
      </c>
      <c r="E702" s="149" t="s">
        <v>1653</v>
      </c>
      <c r="F702" s="150" t="s">
        <v>1654</v>
      </c>
      <c r="G702" s="151" t="s">
        <v>180</v>
      </c>
      <c r="H702" s="152">
        <v>0.85499999999999998</v>
      </c>
      <c r="I702" s="153"/>
      <c r="J702" s="154">
        <f>ROUND(I702*H702,2)</f>
        <v>0</v>
      </c>
      <c r="K702" s="150" t="s">
        <v>157</v>
      </c>
      <c r="L702" s="32"/>
      <c r="M702" s="155" t="s">
        <v>1</v>
      </c>
      <c r="N702" s="156" t="s">
        <v>44</v>
      </c>
      <c r="O702" s="57"/>
      <c r="P702" s="157">
        <f>O702*H702</f>
        <v>0</v>
      </c>
      <c r="Q702" s="157">
        <v>0</v>
      </c>
      <c r="R702" s="157">
        <f>Q702*H702</f>
        <v>0</v>
      </c>
      <c r="S702" s="157">
        <v>0</v>
      </c>
      <c r="T702" s="158">
        <f>S702*H702</f>
        <v>0</v>
      </c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R702" s="159" t="s">
        <v>243</v>
      </c>
      <c r="AT702" s="159" t="s">
        <v>153</v>
      </c>
      <c r="AU702" s="159" t="s">
        <v>89</v>
      </c>
      <c r="AY702" s="16" t="s">
        <v>151</v>
      </c>
      <c r="BE702" s="160">
        <f>IF(N702="základní",J702,0)</f>
        <v>0</v>
      </c>
      <c r="BF702" s="160">
        <f>IF(N702="snížená",J702,0)</f>
        <v>0</v>
      </c>
      <c r="BG702" s="160">
        <f>IF(N702="zákl. přenesená",J702,0)</f>
        <v>0</v>
      </c>
      <c r="BH702" s="160">
        <f>IF(N702="sníž. přenesená",J702,0)</f>
        <v>0</v>
      </c>
      <c r="BI702" s="160">
        <f>IF(N702="nulová",J702,0)</f>
        <v>0</v>
      </c>
      <c r="BJ702" s="16" t="s">
        <v>89</v>
      </c>
      <c r="BK702" s="160">
        <f>ROUND(I702*H702,2)</f>
        <v>0</v>
      </c>
      <c r="BL702" s="16" t="s">
        <v>243</v>
      </c>
      <c r="BM702" s="159" t="s">
        <v>1655</v>
      </c>
    </row>
    <row r="703" spans="1:65" s="12" customFormat="1" ht="22.9" customHeight="1" x14ac:dyDescent="0.2">
      <c r="B703" s="134"/>
      <c r="D703" s="135" t="s">
        <v>77</v>
      </c>
      <c r="E703" s="145" t="s">
        <v>1656</v>
      </c>
      <c r="F703" s="145" t="s">
        <v>1657</v>
      </c>
      <c r="I703" s="137"/>
      <c r="J703" s="146">
        <f>BK703</f>
        <v>0</v>
      </c>
      <c r="L703" s="134"/>
      <c r="M703" s="139"/>
      <c r="N703" s="140"/>
      <c r="O703" s="140"/>
      <c r="P703" s="141">
        <f>SUM(P704:P713)</f>
        <v>0</v>
      </c>
      <c r="Q703" s="140"/>
      <c r="R703" s="141">
        <f>SUM(R704:R713)</f>
        <v>0.9469008000000001</v>
      </c>
      <c r="S703" s="140"/>
      <c r="T703" s="142">
        <f>SUM(T704:T713)</f>
        <v>0</v>
      </c>
      <c r="AR703" s="135" t="s">
        <v>89</v>
      </c>
      <c r="AT703" s="143" t="s">
        <v>77</v>
      </c>
      <c r="AU703" s="143" t="s">
        <v>83</v>
      </c>
      <c r="AY703" s="135" t="s">
        <v>151</v>
      </c>
      <c r="BK703" s="144">
        <f>SUM(BK704:BK713)</f>
        <v>0</v>
      </c>
    </row>
    <row r="704" spans="1:65" s="2" customFormat="1" ht="24" x14ac:dyDescent="0.2">
      <c r="A704" s="31"/>
      <c r="B704" s="147"/>
      <c r="C704" s="148" t="s">
        <v>1658</v>
      </c>
      <c r="D704" s="148" t="s">
        <v>153</v>
      </c>
      <c r="E704" s="149" t="s">
        <v>1659</v>
      </c>
      <c r="F704" s="150" t="s">
        <v>1660</v>
      </c>
      <c r="G704" s="151" t="s">
        <v>225</v>
      </c>
      <c r="H704" s="152">
        <v>49.68</v>
      </c>
      <c r="I704" s="153"/>
      <c r="J704" s="154">
        <f>ROUND(I704*H704,2)</f>
        <v>0</v>
      </c>
      <c r="K704" s="150" t="s">
        <v>157</v>
      </c>
      <c r="L704" s="32"/>
      <c r="M704" s="155" t="s">
        <v>1</v>
      </c>
      <c r="N704" s="156" t="s">
        <v>44</v>
      </c>
      <c r="O704" s="57"/>
      <c r="P704" s="157">
        <f>O704*H704</f>
        <v>0</v>
      </c>
      <c r="Q704" s="157">
        <v>5.1999999999999998E-3</v>
      </c>
      <c r="R704" s="157">
        <f>Q704*H704</f>
        <v>0.25833600000000001</v>
      </c>
      <c r="S704" s="157">
        <v>0</v>
      </c>
      <c r="T704" s="158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59" t="s">
        <v>243</v>
      </c>
      <c r="AT704" s="159" t="s">
        <v>153</v>
      </c>
      <c r="AU704" s="159" t="s">
        <v>89</v>
      </c>
      <c r="AY704" s="16" t="s">
        <v>151</v>
      </c>
      <c r="BE704" s="160">
        <f>IF(N704="základní",J704,0)</f>
        <v>0</v>
      </c>
      <c r="BF704" s="160">
        <f>IF(N704="snížená",J704,0)</f>
        <v>0</v>
      </c>
      <c r="BG704" s="160">
        <f>IF(N704="zákl. přenesená",J704,0)</f>
        <v>0</v>
      </c>
      <c r="BH704" s="160">
        <f>IF(N704="sníž. přenesená",J704,0)</f>
        <v>0</v>
      </c>
      <c r="BI704" s="160">
        <f>IF(N704="nulová",J704,0)</f>
        <v>0</v>
      </c>
      <c r="BJ704" s="16" t="s">
        <v>89</v>
      </c>
      <c r="BK704" s="160">
        <f>ROUND(I704*H704,2)</f>
        <v>0</v>
      </c>
      <c r="BL704" s="16" t="s">
        <v>243</v>
      </c>
      <c r="BM704" s="159" t="s">
        <v>1661</v>
      </c>
    </row>
    <row r="705" spans="1:65" s="13" customFormat="1" ht="11.25" x14ac:dyDescent="0.2">
      <c r="B705" s="161"/>
      <c r="D705" s="162" t="s">
        <v>160</v>
      </c>
      <c r="E705" s="163" t="s">
        <v>1</v>
      </c>
      <c r="F705" s="164" t="s">
        <v>1662</v>
      </c>
      <c r="H705" s="165">
        <v>37.380000000000003</v>
      </c>
      <c r="I705" s="166"/>
      <c r="L705" s="161"/>
      <c r="M705" s="167"/>
      <c r="N705" s="168"/>
      <c r="O705" s="168"/>
      <c r="P705" s="168"/>
      <c r="Q705" s="168"/>
      <c r="R705" s="168"/>
      <c r="S705" s="168"/>
      <c r="T705" s="169"/>
      <c r="AT705" s="163" t="s">
        <v>160</v>
      </c>
      <c r="AU705" s="163" t="s">
        <v>89</v>
      </c>
      <c r="AV705" s="13" t="s">
        <v>89</v>
      </c>
      <c r="AW705" s="13" t="s">
        <v>34</v>
      </c>
      <c r="AX705" s="13" t="s">
        <v>78</v>
      </c>
      <c r="AY705" s="163" t="s">
        <v>151</v>
      </c>
    </row>
    <row r="706" spans="1:65" s="13" customFormat="1" ht="11.25" x14ac:dyDescent="0.2">
      <c r="B706" s="161"/>
      <c r="D706" s="162" t="s">
        <v>160</v>
      </c>
      <c r="E706" s="163" t="s">
        <v>1</v>
      </c>
      <c r="F706" s="164" t="s">
        <v>1663</v>
      </c>
      <c r="H706" s="165">
        <v>12.3</v>
      </c>
      <c r="I706" s="166"/>
      <c r="L706" s="161"/>
      <c r="M706" s="167"/>
      <c r="N706" s="168"/>
      <c r="O706" s="168"/>
      <c r="P706" s="168"/>
      <c r="Q706" s="168"/>
      <c r="R706" s="168"/>
      <c r="S706" s="168"/>
      <c r="T706" s="169"/>
      <c r="AT706" s="163" t="s">
        <v>160</v>
      </c>
      <c r="AU706" s="163" t="s">
        <v>89</v>
      </c>
      <c r="AV706" s="13" t="s">
        <v>89</v>
      </c>
      <c r="AW706" s="13" t="s">
        <v>34</v>
      </c>
      <c r="AX706" s="13" t="s">
        <v>78</v>
      </c>
      <c r="AY706" s="163" t="s">
        <v>151</v>
      </c>
    </row>
    <row r="707" spans="1:65" s="14" customFormat="1" ht="11.25" x14ac:dyDescent="0.2">
      <c r="B707" s="170"/>
      <c r="D707" s="162" t="s">
        <v>160</v>
      </c>
      <c r="E707" s="171" t="s">
        <v>1</v>
      </c>
      <c r="F707" s="172" t="s">
        <v>163</v>
      </c>
      <c r="H707" s="173">
        <v>49.68</v>
      </c>
      <c r="I707" s="174"/>
      <c r="L707" s="170"/>
      <c r="M707" s="175"/>
      <c r="N707" s="176"/>
      <c r="O707" s="176"/>
      <c r="P707" s="176"/>
      <c r="Q707" s="176"/>
      <c r="R707" s="176"/>
      <c r="S707" s="176"/>
      <c r="T707" s="177"/>
      <c r="AT707" s="171" t="s">
        <v>160</v>
      </c>
      <c r="AU707" s="171" t="s">
        <v>89</v>
      </c>
      <c r="AV707" s="14" t="s">
        <v>158</v>
      </c>
      <c r="AW707" s="14" t="s">
        <v>34</v>
      </c>
      <c r="AX707" s="14" t="s">
        <v>83</v>
      </c>
      <c r="AY707" s="171" t="s">
        <v>151</v>
      </c>
    </row>
    <row r="708" spans="1:65" s="2" customFormat="1" ht="16.5" customHeight="1" x14ac:dyDescent="0.2">
      <c r="A708" s="31"/>
      <c r="B708" s="147"/>
      <c r="C708" s="178" t="s">
        <v>1664</v>
      </c>
      <c r="D708" s="178" t="s">
        <v>344</v>
      </c>
      <c r="E708" s="179" t="s">
        <v>1665</v>
      </c>
      <c r="F708" s="180" t="s">
        <v>1666</v>
      </c>
      <c r="G708" s="181" t="s">
        <v>225</v>
      </c>
      <c r="H708" s="182">
        <v>54.648000000000003</v>
      </c>
      <c r="I708" s="183"/>
      <c r="J708" s="184">
        <f>ROUND(I708*H708,2)</f>
        <v>0</v>
      </c>
      <c r="K708" s="180" t="s">
        <v>157</v>
      </c>
      <c r="L708" s="185"/>
      <c r="M708" s="186" t="s">
        <v>1</v>
      </c>
      <c r="N708" s="187" t="s">
        <v>44</v>
      </c>
      <c r="O708" s="57"/>
      <c r="P708" s="157">
        <f>O708*H708</f>
        <v>0</v>
      </c>
      <c r="Q708" s="157">
        <v>1.26E-2</v>
      </c>
      <c r="R708" s="157">
        <f>Q708*H708</f>
        <v>0.68856480000000009</v>
      </c>
      <c r="S708" s="157">
        <v>0</v>
      </c>
      <c r="T708" s="158">
        <f>S708*H708</f>
        <v>0</v>
      </c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R708" s="159" t="s">
        <v>324</v>
      </c>
      <c r="AT708" s="159" t="s">
        <v>344</v>
      </c>
      <c r="AU708" s="159" t="s">
        <v>89</v>
      </c>
      <c r="AY708" s="16" t="s">
        <v>151</v>
      </c>
      <c r="BE708" s="160">
        <f>IF(N708="základní",J708,0)</f>
        <v>0</v>
      </c>
      <c r="BF708" s="160">
        <f>IF(N708="snížená",J708,0)</f>
        <v>0</v>
      </c>
      <c r="BG708" s="160">
        <f>IF(N708="zákl. přenesená",J708,0)</f>
        <v>0</v>
      </c>
      <c r="BH708" s="160">
        <f>IF(N708="sníž. přenesená",J708,0)</f>
        <v>0</v>
      </c>
      <c r="BI708" s="160">
        <f>IF(N708="nulová",J708,0)</f>
        <v>0</v>
      </c>
      <c r="BJ708" s="16" t="s">
        <v>89</v>
      </c>
      <c r="BK708" s="160">
        <f>ROUND(I708*H708,2)</f>
        <v>0</v>
      </c>
      <c r="BL708" s="16" t="s">
        <v>243</v>
      </c>
      <c r="BM708" s="159" t="s">
        <v>1667</v>
      </c>
    </row>
    <row r="709" spans="1:65" s="13" customFormat="1" ht="11.25" x14ac:dyDescent="0.2">
      <c r="B709" s="161"/>
      <c r="D709" s="162" t="s">
        <v>160</v>
      </c>
      <c r="F709" s="164" t="s">
        <v>1668</v>
      </c>
      <c r="H709" s="165">
        <v>54.648000000000003</v>
      </c>
      <c r="I709" s="166"/>
      <c r="L709" s="161"/>
      <c r="M709" s="167"/>
      <c r="N709" s="168"/>
      <c r="O709" s="168"/>
      <c r="P709" s="168"/>
      <c r="Q709" s="168"/>
      <c r="R709" s="168"/>
      <c r="S709" s="168"/>
      <c r="T709" s="169"/>
      <c r="AT709" s="163" t="s">
        <v>160</v>
      </c>
      <c r="AU709" s="163" t="s">
        <v>89</v>
      </c>
      <c r="AV709" s="13" t="s">
        <v>89</v>
      </c>
      <c r="AW709" s="13" t="s">
        <v>3</v>
      </c>
      <c r="AX709" s="13" t="s">
        <v>83</v>
      </c>
      <c r="AY709" s="163" t="s">
        <v>151</v>
      </c>
    </row>
    <row r="710" spans="1:65" s="2" customFormat="1" ht="24" x14ac:dyDescent="0.2">
      <c r="A710" s="31"/>
      <c r="B710" s="147"/>
      <c r="C710" s="148" t="s">
        <v>1669</v>
      </c>
      <c r="D710" s="148" t="s">
        <v>153</v>
      </c>
      <c r="E710" s="149" t="s">
        <v>1670</v>
      </c>
      <c r="F710" s="150" t="s">
        <v>1671</v>
      </c>
      <c r="G710" s="151" t="s">
        <v>225</v>
      </c>
      <c r="H710" s="152">
        <v>49.68</v>
      </c>
      <c r="I710" s="153"/>
      <c r="J710" s="154">
        <f>ROUND(I710*H710,2)</f>
        <v>0</v>
      </c>
      <c r="K710" s="150" t="s">
        <v>157</v>
      </c>
      <c r="L710" s="32"/>
      <c r="M710" s="155" t="s">
        <v>1</v>
      </c>
      <c r="N710" s="156" t="s">
        <v>44</v>
      </c>
      <c r="O710" s="57"/>
      <c r="P710" s="157">
        <f>O710*H710</f>
        <v>0</v>
      </c>
      <c r="Q710" s="157">
        <v>0</v>
      </c>
      <c r="R710" s="157">
        <f>Q710*H710</f>
        <v>0</v>
      </c>
      <c r="S710" s="157">
        <v>0</v>
      </c>
      <c r="T710" s="158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59" t="s">
        <v>243</v>
      </c>
      <c r="AT710" s="159" t="s">
        <v>153</v>
      </c>
      <c r="AU710" s="159" t="s">
        <v>89</v>
      </c>
      <c r="AY710" s="16" t="s">
        <v>151</v>
      </c>
      <c r="BE710" s="160">
        <f>IF(N710="základní",J710,0)</f>
        <v>0</v>
      </c>
      <c r="BF710" s="160">
        <f>IF(N710="snížená",J710,0)</f>
        <v>0</v>
      </c>
      <c r="BG710" s="160">
        <f>IF(N710="zákl. přenesená",J710,0)</f>
        <v>0</v>
      </c>
      <c r="BH710" s="160">
        <f>IF(N710="sníž. přenesená",J710,0)</f>
        <v>0</v>
      </c>
      <c r="BI710" s="160">
        <f>IF(N710="nulová",J710,0)</f>
        <v>0</v>
      </c>
      <c r="BJ710" s="16" t="s">
        <v>89</v>
      </c>
      <c r="BK710" s="160">
        <f>ROUND(I710*H710,2)</f>
        <v>0</v>
      </c>
      <c r="BL710" s="16" t="s">
        <v>243</v>
      </c>
      <c r="BM710" s="159" t="s">
        <v>1672</v>
      </c>
    </row>
    <row r="711" spans="1:65" s="2" customFormat="1" ht="24" x14ac:dyDescent="0.2">
      <c r="A711" s="31"/>
      <c r="B711" s="147"/>
      <c r="C711" s="148" t="s">
        <v>1673</v>
      </c>
      <c r="D711" s="148" t="s">
        <v>153</v>
      </c>
      <c r="E711" s="149" t="s">
        <v>1674</v>
      </c>
      <c r="F711" s="150" t="s">
        <v>1675</v>
      </c>
      <c r="G711" s="151" t="s">
        <v>225</v>
      </c>
      <c r="H711" s="152">
        <v>49.68</v>
      </c>
      <c r="I711" s="153"/>
      <c r="J711" s="154">
        <f>ROUND(I711*H711,2)</f>
        <v>0</v>
      </c>
      <c r="K711" s="150" t="s">
        <v>157</v>
      </c>
      <c r="L711" s="32"/>
      <c r="M711" s="155" t="s">
        <v>1</v>
      </c>
      <c r="N711" s="156" t="s">
        <v>44</v>
      </c>
      <c r="O711" s="57"/>
      <c r="P711" s="157">
        <f>O711*H711</f>
        <v>0</v>
      </c>
      <c r="Q711" s="157">
        <v>0</v>
      </c>
      <c r="R711" s="157">
        <f>Q711*H711</f>
        <v>0</v>
      </c>
      <c r="S711" s="157">
        <v>0</v>
      </c>
      <c r="T711" s="158">
        <f>S711*H711</f>
        <v>0</v>
      </c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R711" s="159" t="s">
        <v>243</v>
      </c>
      <c r="AT711" s="159" t="s">
        <v>153</v>
      </c>
      <c r="AU711" s="159" t="s">
        <v>89</v>
      </c>
      <c r="AY711" s="16" t="s">
        <v>151</v>
      </c>
      <c r="BE711" s="160">
        <f>IF(N711="základní",J711,0)</f>
        <v>0</v>
      </c>
      <c r="BF711" s="160">
        <f>IF(N711="snížená",J711,0)</f>
        <v>0</v>
      </c>
      <c r="BG711" s="160">
        <f>IF(N711="zákl. přenesená",J711,0)</f>
        <v>0</v>
      </c>
      <c r="BH711" s="160">
        <f>IF(N711="sníž. přenesená",J711,0)</f>
        <v>0</v>
      </c>
      <c r="BI711" s="160">
        <f>IF(N711="nulová",J711,0)</f>
        <v>0</v>
      </c>
      <c r="BJ711" s="16" t="s">
        <v>89</v>
      </c>
      <c r="BK711" s="160">
        <f>ROUND(I711*H711,2)</f>
        <v>0</v>
      </c>
      <c r="BL711" s="16" t="s">
        <v>243</v>
      </c>
      <c r="BM711" s="159" t="s">
        <v>1676</v>
      </c>
    </row>
    <row r="712" spans="1:65" s="2" customFormat="1" ht="24" x14ac:dyDescent="0.2">
      <c r="A712" s="31"/>
      <c r="B712" s="147"/>
      <c r="C712" s="148" t="s">
        <v>1677</v>
      </c>
      <c r="D712" s="148" t="s">
        <v>153</v>
      </c>
      <c r="E712" s="149" t="s">
        <v>1678</v>
      </c>
      <c r="F712" s="150" t="s">
        <v>1679</v>
      </c>
      <c r="G712" s="151" t="s">
        <v>225</v>
      </c>
      <c r="H712" s="152">
        <v>49.68</v>
      </c>
      <c r="I712" s="153"/>
      <c r="J712" s="154">
        <f>ROUND(I712*H712,2)</f>
        <v>0</v>
      </c>
      <c r="K712" s="150" t="s">
        <v>157</v>
      </c>
      <c r="L712" s="32"/>
      <c r="M712" s="155" t="s">
        <v>1</v>
      </c>
      <c r="N712" s="156" t="s">
        <v>44</v>
      </c>
      <c r="O712" s="57"/>
      <c r="P712" s="157">
        <f>O712*H712</f>
        <v>0</v>
      </c>
      <c r="Q712" s="157">
        <v>0</v>
      </c>
      <c r="R712" s="157">
        <f>Q712*H712</f>
        <v>0</v>
      </c>
      <c r="S712" s="157">
        <v>0</v>
      </c>
      <c r="T712" s="158">
        <f>S712*H712</f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59" t="s">
        <v>243</v>
      </c>
      <c r="AT712" s="159" t="s">
        <v>153</v>
      </c>
      <c r="AU712" s="159" t="s">
        <v>89</v>
      </c>
      <c r="AY712" s="16" t="s">
        <v>151</v>
      </c>
      <c r="BE712" s="160">
        <f>IF(N712="základní",J712,0)</f>
        <v>0</v>
      </c>
      <c r="BF712" s="160">
        <f>IF(N712="snížená",J712,0)</f>
        <v>0</v>
      </c>
      <c r="BG712" s="160">
        <f>IF(N712="zákl. přenesená",J712,0)</f>
        <v>0</v>
      </c>
      <c r="BH712" s="160">
        <f>IF(N712="sníž. přenesená",J712,0)</f>
        <v>0</v>
      </c>
      <c r="BI712" s="160">
        <f>IF(N712="nulová",J712,0)</f>
        <v>0</v>
      </c>
      <c r="BJ712" s="16" t="s">
        <v>89</v>
      </c>
      <c r="BK712" s="160">
        <f>ROUND(I712*H712,2)</f>
        <v>0</v>
      </c>
      <c r="BL712" s="16" t="s">
        <v>243</v>
      </c>
      <c r="BM712" s="159" t="s">
        <v>1680</v>
      </c>
    </row>
    <row r="713" spans="1:65" s="2" customFormat="1" ht="24" x14ac:dyDescent="0.2">
      <c r="A713" s="31"/>
      <c r="B713" s="147"/>
      <c r="C713" s="148" t="s">
        <v>1681</v>
      </c>
      <c r="D713" s="148" t="s">
        <v>153</v>
      </c>
      <c r="E713" s="149" t="s">
        <v>1682</v>
      </c>
      <c r="F713" s="150" t="s">
        <v>1683</v>
      </c>
      <c r="G713" s="151" t="s">
        <v>180</v>
      </c>
      <c r="H713" s="152">
        <v>0.94699999999999995</v>
      </c>
      <c r="I713" s="153"/>
      <c r="J713" s="154">
        <f>ROUND(I713*H713,2)</f>
        <v>0</v>
      </c>
      <c r="K713" s="150" t="s">
        <v>157</v>
      </c>
      <c r="L713" s="32"/>
      <c r="M713" s="155" t="s">
        <v>1</v>
      </c>
      <c r="N713" s="156" t="s">
        <v>44</v>
      </c>
      <c r="O713" s="57"/>
      <c r="P713" s="157">
        <f>O713*H713</f>
        <v>0</v>
      </c>
      <c r="Q713" s="157">
        <v>0</v>
      </c>
      <c r="R713" s="157">
        <f>Q713*H713</f>
        <v>0</v>
      </c>
      <c r="S713" s="157">
        <v>0</v>
      </c>
      <c r="T713" s="158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59" t="s">
        <v>243</v>
      </c>
      <c r="AT713" s="159" t="s">
        <v>153</v>
      </c>
      <c r="AU713" s="159" t="s">
        <v>89</v>
      </c>
      <c r="AY713" s="16" t="s">
        <v>151</v>
      </c>
      <c r="BE713" s="160">
        <f>IF(N713="základní",J713,0)</f>
        <v>0</v>
      </c>
      <c r="BF713" s="160">
        <f>IF(N713="snížená",J713,0)</f>
        <v>0</v>
      </c>
      <c r="BG713" s="160">
        <f>IF(N713="zákl. přenesená",J713,0)</f>
        <v>0</v>
      </c>
      <c r="BH713" s="160">
        <f>IF(N713="sníž. přenesená",J713,0)</f>
        <v>0</v>
      </c>
      <c r="BI713" s="160">
        <f>IF(N713="nulová",J713,0)</f>
        <v>0</v>
      </c>
      <c r="BJ713" s="16" t="s">
        <v>89</v>
      </c>
      <c r="BK713" s="160">
        <f>ROUND(I713*H713,2)</f>
        <v>0</v>
      </c>
      <c r="BL713" s="16" t="s">
        <v>243</v>
      </c>
      <c r="BM713" s="159" t="s">
        <v>1684</v>
      </c>
    </row>
    <row r="714" spans="1:65" s="12" customFormat="1" ht="22.9" customHeight="1" x14ac:dyDescent="0.2">
      <c r="B714" s="134"/>
      <c r="D714" s="135" t="s">
        <v>77</v>
      </c>
      <c r="E714" s="145" t="s">
        <v>1685</v>
      </c>
      <c r="F714" s="145" t="s">
        <v>1686</v>
      </c>
      <c r="I714" s="137"/>
      <c r="J714" s="146">
        <f>BK714</f>
        <v>0</v>
      </c>
      <c r="L714" s="134"/>
      <c r="M714" s="139"/>
      <c r="N714" s="140"/>
      <c r="O714" s="140"/>
      <c r="P714" s="141">
        <f>SUM(P715:P716)</f>
        <v>0</v>
      </c>
      <c r="Q714" s="140"/>
      <c r="R714" s="141">
        <f>SUM(R715:R716)</f>
        <v>2.0570000000000002E-3</v>
      </c>
      <c r="S714" s="140"/>
      <c r="T714" s="142">
        <f>SUM(T715:T716)</f>
        <v>0</v>
      </c>
      <c r="AR714" s="135" t="s">
        <v>89</v>
      </c>
      <c r="AT714" s="143" t="s">
        <v>77</v>
      </c>
      <c r="AU714" s="143" t="s">
        <v>83</v>
      </c>
      <c r="AY714" s="135" t="s">
        <v>151</v>
      </c>
      <c r="BK714" s="144">
        <f>SUM(BK715:BK716)</f>
        <v>0</v>
      </c>
    </row>
    <row r="715" spans="1:65" s="2" customFormat="1" ht="24" x14ac:dyDescent="0.2">
      <c r="A715" s="31"/>
      <c r="B715" s="147"/>
      <c r="C715" s="148" t="s">
        <v>1687</v>
      </c>
      <c r="D715" s="148" t="s">
        <v>153</v>
      </c>
      <c r="E715" s="149" t="s">
        <v>1688</v>
      </c>
      <c r="F715" s="150" t="s">
        <v>1689</v>
      </c>
      <c r="G715" s="151" t="s">
        <v>225</v>
      </c>
      <c r="H715" s="152">
        <v>12.1</v>
      </c>
      <c r="I715" s="153"/>
      <c r="J715" s="154">
        <f>ROUND(I715*H715,2)</f>
        <v>0</v>
      </c>
      <c r="K715" s="150" t="s">
        <v>157</v>
      </c>
      <c r="L715" s="32"/>
      <c r="M715" s="155" t="s">
        <v>1</v>
      </c>
      <c r="N715" s="156" t="s">
        <v>44</v>
      </c>
      <c r="O715" s="57"/>
      <c r="P715" s="157">
        <f>O715*H715</f>
        <v>0</v>
      </c>
      <c r="Q715" s="157">
        <v>1.7000000000000001E-4</v>
      </c>
      <c r="R715" s="157">
        <f>Q715*H715</f>
        <v>2.0570000000000002E-3</v>
      </c>
      <c r="S715" s="157">
        <v>0</v>
      </c>
      <c r="T715" s="158">
        <f>S715*H715</f>
        <v>0</v>
      </c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R715" s="159" t="s">
        <v>243</v>
      </c>
      <c r="AT715" s="159" t="s">
        <v>153</v>
      </c>
      <c r="AU715" s="159" t="s">
        <v>89</v>
      </c>
      <c r="AY715" s="16" t="s">
        <v>151</v>
      </c>
      <c r="BE715" s="160">
        <f>IF(N715="základní",J715,0)</f>
        <v>0</v>
      </c>
      <c r="BF715" s="160">
        <f>IF(N715="snížená",J715,0)</f>
        <v>0</v>
      </c>
      <c r="BG715" s="160">
        <f>IF(N715="zákl. přenesená",J715,0)</f>
        <v>0</v>
      </c>
      <c r="BH715" s="160">
        <f>IF(N715="sníž. přenesená",J715,0)</f>
        <v>0</v>
      </c>
      <c r="BI715" s="160">
        <f>IF(N715="nulová",J715,0)</f>
        <v>0</v>
      </c>
      <c r="BJ715" s="16" t="s">
        <v>89</v>
      </c>
      <c r="BK715" s="160">
        <f>ROUND(I715*H715,2)</f>
        <v>0</v>
      </c>
      <c r="BL715" s="16" t="s">
        <v>243</v>
      </c>
      <c r="BM715" s="159" t="s">
        <v>1690</v>
      </c>
    </row>
    <row r="716" spans="1:65" s="13" customFormat="1" ht="11.25" x14ac:dyDescent="0.2">
      <c r="B716" s="161"/>
      <c r="D716" s="162" t="s">
        <v>160</v>
      </c>
      <c r="E716" s="163" t="s">
        <v>1</v>
      </c>
      <c r="F716" s="164" t="s">
        <v>1691</v>
      </c>
      <c r="H716" s="165">
        <v>12.1</v>
      </c>
      <c r="I716" s="166"/>
      <c r="L716" s="161"/>
      <c r="M716" s="167"/>
      <c r="N716" s="168"/>
      <c r="O716" s="168"/>
      <c r="P716" s="168"/>
      <c r="Q716" s="168"/>
      <c r="R716" s="168"/>
      <c r="S716" s="168"/>
      <c r="T716" s="169"/>
      <c r="AT716" s="163" t="s">
        <v>160</v>
      </c>
      <c r="AU716" s="163" t="s">
        <v>89</v>
      </c>
      <c r="AV716" s="13" t="s">
        <v>89</v>
      </c>
      <c r="AW716" s="13" t="s">
        <v>34</v>
      </c>
      <c r="AX716" s="13" t="s">
        <v>83</v>
      </c>
      <c r="AY716" s="163" t="s">
        <v>151</v>
      </c>
    </row>
    <row r="717" spans="1:65" s="12" customFormat="1" ht="22.9" customHeight="1" x14ac:dyDescent="0.2">
      <c r="B717" s="134"/>
      <c r="D717" s="135" t="s">
        <v>77</v>
      </c>
      <c r="E717" s="145" t="s">
        <v>1692</v>
      </c>
      <c r="F717" s="145" t="s">
        <v>1693</v>
      </c>
      <c r="I717" s="137"/>
      <c r="J717" s="146">
        <f>BK717</f>
        <v>0</v>
      </c>
      <c r="L717" s="134"/>
      <c r="M717" s="139"/>
      <c r="N717" s="140"/>
      <c r="O717" s="140"/>
      <c r="P717" s="141">
        <f>SUM(P718:P727)</f>
        <v>0</v>
      </c>
      <c r="Q717" s="140"/>
      <c r="R717" s="141">
        <f>SUM(R718:R727)</f>
        <v>0.21722659</v>
      </c>
      <c r="S717" s="140"/>
      <c r="T717" s="142">
        <f>SUM(T718:T727)</f>
        <v>0</v>
      </c>
      <c r="AR717" s="135" t="s">
        <v>89</v>
      </c>
      <c r="AT717" s="143" t="s">
        <v>77</v>
      </c>
      <c r="AU717" s="143" t="s">
        <v>83</v>
      </c>
      <c r="AY717" s="135" t="s">
        <v>151</v>
      </c>
      <c r="BK717" s="144">
        <f>SUM(BK718:BK727)</f>
        <v>0</v>
      </c>
    </row>
    <row r="718" spans="1:65" s="2" customFormat="1" ht="24" x14ac:dyDescent="0.2">
      <c r="A718" s="31"/>
      <c r="B718" s="147"/>
      <c r="C718" s="148" t="s">
        <v>1694</v>
      </c>
      <c r="D718" s="148" t="s">
        <v>153</v>
      </c>
      <c r="E718" s="149" t="s">
        <v>1695</v>
      </c>
      <c r="F718" s="150" t="s">
        <v>1696</v>
      </c>
      <c r="G718" s="151" t="s">
        <v>225</v>
      </c>
      <c r="H718" s="152">
        <v>551.07299999999998</v>
      </c>
      <c r="I718" s="153"/>
      <c r="J718" s="154">
        <f>ROUND(I718*H718,2)</f>
        <v>0</v>
      </c>
      <c r="K718" s="150" t="s">
        <v>157</v>
      </c>
      <c r="L718" s="32"/>
      <c r="M718" s="155" t="s">
        <v>1</v>
      </c>
      <c r="N718" s="156" t="s">
        <v>44</v>
      </c>
      <c r="O718" s="57"/>
      <c r="P718" s="157">
        <f>O718*H718</f>
        <v>0</v>
      </c>
      <c r="Q718" s="157">
        <v>2.1000000000000001E-4</v>
      </c>
      <c r="R718" s="157">
        <f>Q718*H718</f>
        <v>0.11572533</v>
      </c>
      <c r="S718" s="157">
        <v>0</v>
      </c>
      <c r="T718" s="158">
        <f>S718*H718</f>
        <v>0</v>
      </c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R718" s="159" t="s">
        <v>243</v>
      </c>
      <c r="AT718" s="159" t="s">
        <v>153</v>
      </c>
      <c r="AU718" s="159" t="s">
        <v>89</v>
      </c>
      <c r="AY718" s="16" t="s">
        <v>151</v>
      </c>
      <c r="BE718" s="160">
        <f>IF(N718="základní",J718,0)</f>
        <v>0</v>
      </c>
      <c r="BF718" s="160">
        <f>IF(N718="snížená",J718,0)</f>
        <v>0</v>
      </c>
      <c r="BG718" s="160">
        <f>IF(N718="zákl. přenesená",J718,0)</f>
        <v>0</v>
      </c>
      <c r="BH718" s="160">
        <f>IF(N718="sníž. přenesená",J718,0)</f>
        <v>0</v>
      </c>
      <c r="BI718" s="160">
        <f>IF(N718="nulová",J718,0)</f>
        <v>0</v>
      </c>
      <c r="BJ718" s="16" t="s">
        <v>89</v>
      </c>
      <c r="BK718" s="160">
        <f>ROUND(I718*H718,2)</f>
        <v>0</v>
      </c>
      <c r="BL718" s="16" t="s">
        <v>243</v>
      </c>
      <c r="BM718" s="159" t="s">
        <v>1697</v>
      </c>
    </row>
    <row r="719" spans="1:65" s="13" customFormat="1" ht="33.75" x14ac:dyDescent="0.2">
      <c r="B719" s="161"/>
      <c r="D719" s="162" t="s">
        <v>160</v>
      </c>
      <c r="E719" s="163" t="s">
        <v>1</v>
      </c>
      <c r="F719" s="164" t="s">
        <v>1698</v>
      </c>
      <c r="H719" s="165">
        <v>441.76299999999998</v>
      </c>
      <c r="I719" s="166"/>
      <c r="L719" s="161"/>
      <c r="M719" s="167"/>
      <c r="N719" s="168"/>
      <c r="O719" s="168"/>
      <c r="P719" s="168"/>
      <c r="Q719" s="168"/>
      <c r="R719" s="168"/>
      <c r="S719" s="168"/>
      <c r="T719" s="169"/>
      <c r="AT719" s="163" t="s">
        <v>160</v>
      </c>
      <c r="AU719" s="163" t="s">
        <v>89</v>
      </c>
      <c r="AV719" s="13" t="s">
        <v>89</v>
      </c>
      <c r="AW719" s="13" t="s">
        <v>34</v>
      </c>
      <c r="AX719" s="13" t="s">
        <v>78</v>
      </c>
      <c r="AY719" s="163" t="s">
        <v>151</v>
      </c>
    </row>
    <row r="720" spans="1:65" s="13" customFormat="1" ht="11.25" x14ac:dyDescent="0.2">
      <c r="B720" s="161"/>
      <c r="D720" s="162" t="s">
        <v>160</v>
      </c>
      <c r="E720" s="163" t="s">
        <v>1</v>
      </c>
      <c r="F720" s="164" t="s">
        <v>1699</v>
      </c>
      <c r="H720" s="165">
        <v>72.39</v>
      </c>
      <c r="I720" s="166"/>
      <c r="L720" s="161"/>
      <c r="M720" s="167"/>
      <c r="N720" s="168"/>
      <c r="O720" s="168"/>
      <c r="P720" s="168"/>
      <c r="Q720" s="168"/>
      <c r="R720" s="168"/>
      <c r="S720" s="168"/>
      <c r="T720" s="169"/>
      <c r="AT720" s="163" t="s">
        <v>160</v>
      </c>
      <c r="AU720" s="163" t="s">
        <v>89</v>
      </c>
      <c r="AV720" s="13" t="s">
        <v>89</v>
      </c>
      <c r="AW720" s="13" t="s">
        <v>34</v>
      </c>
      <c r="AX720" s="13" t="s">
        <v>78</v>
      </c>
      <c r="AY720" s="163" t="s">
        <v>151</v>
      </c>
    </row>
    <row r="721" spans="1:65" s="13" customFormat="1" ht="11.25" x14ac:dyDescent="0.2">
      <c r="B721" s="161"/>
      <c r="D721" s="162" t="s">
        <v>160</v>
      </c>
      <c r="E721" s="163" t="s">
        <v>1</v>
      </c>
      <c r="F721" s="164" t="s">
        <v>1700</v>
      </c>
      <c r="H721" s="165">
        <v>33.814999999999998</v>
      </c>
      <c r="I721" s="166"/>
      <c r="L721" s="161"/>
      <c r="M721" s="167"/>
      <c r="N721" s="168"/>
      <c r="O721" s="168"/>
      <c r="P721" s="168"/>
      <c r="Q721" s="168"/>
      <c r="R721" s="168"/>
      <c r="S721" s="168"/>
      <c r="T721" s="169"/>
      <c r="AT721" s="163" t="s">
        <v>160</v>
      </c>
      <c r="AU721" s="163" t="s">
        <v>89</v>
      </c>
      <c r="AV721" s="13" t="s">
        <v>89</v>
      </c>
      <c r="AW721" s="13" t="s">
        <v>34</v>
      </c>
      <c r="AX721" s="13" t="s">
        <v>78</v>
      </c>
      <c r="AY721" s="163" t="s">
        <v>151</v>
      </c>
    </row>
    <row r="722" spans="1:65" s="13" customFormat="1" ht="11.25" x14ac:dyDescent="0.2">
      <c r="B722" s="161"/>
      <c r="D722" s="162" t="s">
        <v>160</v>
      </c>
      <c r="E722" s="163" t="s">
        <v>1</v>
      </c>
      <c r="F722" s="164" t="s">
        <v>1701</v>
      </c>
      <c r="H722" s="165">
        <v>3.105</v>
      </c>
      <c r="I722" s="166"/>
      <c r="L722" s="161"/>
      <c r="M722" s="167"/>
      <c r="N722" s="168"/>
      <c r="O722" s="168"/>
      <c r="P722" s="168"/>
      <c r="Q722" s="168"/>
      <c r="R722" s="168"/>
      <c r="S722" s="168"/>
      <c r="T722" s="169"/>
      <c r="AT722" s="163" t="s">
        <v>160</v>
      </c>
      <c r="AU722" s="163" t="s">
        <v>89</v>
      </c>
      <c r="AV722" s="13" t="s">
        <v>89</v>
      </c>
      <c r="AW722" s="13" t="s">
        <v>34</v>
      </c>
      <c r="AX722" s="13" t="s">
        <v>78</v>
      </c>
      <c r="AY722" s="163" t="s">
        <v>151</v>
      </c>
    </row>
    <row r="723" spans="1:65" s="14" customFormat="1" ht="11.25" x14ac:dyDescent="0.2">
      <c r="B723" s="170"/>
      <c r="D723" s="162" t="s">
        <v>160</v>
      </c>
      <c r="E723" s="171" t="s">
        <v>1</v>
      </c>
      <c r="F723" s="172" t="s">
        <v>163</v>
      </c>
      <c r="H723" s="173">
        <v>551.07299999999998</v>
      </c>
      <c r="I723" s="174"/>
      <c r="L723" s="170"/>
      <c r="M723" s="175"/>
      <c r="N723" s="176"/>
      <c r="O723" s="176"/>
      <c r="P723" s="176"/>
      <c r="Q723" s="176"/>
      <c r="R723" s="176"/>
      <c r="S723" s="176"/>
      <c r="T723" s="177"/>
      <c r="AT723" s="171" t="s">
        <v>160</v>
      </c>
      <c r="AU723" s="171" t="s">
        <v>89</v>
      </c>
      <c r="AV723" s="14" t="s">
        <v>158</v>
      </c>
      <c r="AW723" s="14" t="s">
        <v>34</v>
      </c>
      <c r="AX723" s="14" t="s">
        <v>83</v>
      </c>
      <c r="AY723" s="171" t="s">
        <v>151</v>
      </c>
    </row>
    <row r="724" spans="1:65" s="2" customFormat="1" ht="33" customHeight="1" x14ac:dyDescent="0.2">
      <c r="A724" s="31"/>
      <c r="B724" s="147"/>
      <c r="C724" s="148" t="s">
        <v>1702</v>
      </c>
      <c r="D724" s="148" t="s">
        <v>153</v>
      </c>
      <c r="E724" s="149" t="s">
        <v>1703</v>
      </c>
      <c r="F724" s="150" t="s">
        <v>1704</v>
      </c>
      <c r="G724" s="151" t="s">
        <v>225</v>
      </c>
      <c r="H724" s="152">
        <v>725.00900000000001</v>
      </c>
      <c r="I724" s="153"/>
      <c r="J724" s="154">
        <f>ROUND(I724*H724,2)</f>
        <v>0</v>
      </c>
      <c r="K724" s="150" t="s">
        <v>157</v>
      </c>
      <c r="L724" s="32"/>
      <c r="M724" s="155" t="s">
        <v>1</v>
      </c>
      <c r="N724" s="156" t="s">
        <v>44</v>
      </c>
      <c r="O724" s="57"/>
      <c r="P724" s="157">
        <f>O724*H724</f>
        <v>0</v>
      </c>
      <c r="Q724" s="157">
        <v>1.3999999999999999E-4</v>
      </c>
      <c r="R724" s="157">
        <f>Q724*H724</f>
        <v>0.10150126</v>
      </c>
      <c r="S724" s="157">
        <v>0</v>
      </c>
      <c r="T724" s="158">
        <f>S724*H724</f>
        <v>0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59" t="s">
        <v>243</v>
      </c>
      <c r="AT724" s="159" t="s">
        <v>153</v>
      </c>
      <c r="AU724" s="159" t="s">
        <v>89</v>
      </c>
      <c r="AY724" s="16" t="s">
        <v>151</v>
      </c>
      <c r="BE724" s="160">
        <f>IF(N724="základní",J724,0)</f>
        <v>0</v>
      </c>
      <c r="BF724" s="160">
        <f>IF(N724="snížená",J724,0)</f>
        <v>0</v>
      </c>
      <c r="BG724" s="160">
        <f>IF(N724="zákl. přenesená",J724,0)</f>
        <v>0</v>
      </c>
      <c r="BH724" s="160">
        <f>IF(N724="sníž. přenesená",J724,0)</f>
        <v>0</v>
      </c>
      <c r="BI724" s="160">
        <f>IF(N724="nulová",J724,0)</f>
        <v>0</v>
      </c>
      <c r="BJ724" s="16" t="s">
        <v>89</v>
      </c>
      <c r="BK724" s="160">
        <f>ROUND(I724*H724,2)</f>
        <v>0</v>
      </c>
      <c r="BL724" s="16" t="s">
        <v>243</v>
      </c>
      <c r="BM724" s="159" t="s">
        <v>1705</v>
      </c>
    </row>
    <row r="725" spans="1:65" s="13" customFormat="1" ht="11.25" x14ac:dyDescent="0.2">
      <c r="B725" s="161"/>
      <c r="D725" s="162" t="s">
        <v>160</v>
      </c>
      <c r="E725" s="163" t="s">
        <v>1</v>
      </c>
      <c r="F725" s="164" t="s">
        <v>1706</v>
      </c>
      <c r="H725" s="165">
        <v>173.93600000000001</v>
      </c>
      <c r="I725" s="166"/>
      <c r="L725" s="161"/>
      <c r="M725" s="167"/>
      <c r="N725" s="168"/>
      <c r="O725" s="168"/>
      <c r="P725" s="168"/>
      <c r="Q725" s="168"/>
      <c r="R725" s="168"/>
      <c r="S725" s="168"/>
      <c r="T725" s="169"/>
      <c r="AT725" s="163" t="s">
        <v>160</v>
      </c>
      <c r="AU725" s="163" t="s">
        <v>89</v>
      </c>
      <c r="AV725" s="13" t="s">
        <v>89</v>
      </c>
      <c r="AW725" s="13" t="s">
        <v>34</v>
      </c>
      <c r="AX725" s="13" t="s">
        <v>78</v>
      </c>
      <c r="AY725" s="163" t="s">
        <v>151</v>
      </c>
    </row>
    <row r="726" spans="1:65" s="13" customFormat="1" ht="11.25" x14ac:dyDescent="0.2">
      <c r="B726" s="161"/>
      <c r="D726" s="162" t="s">
        <v>160</v>
      </c>
      <c r="E726" s="163" t="s">
        <v>1</v>
      </c>
      <c r="F726" s="164" t="s">
        <v>1707</v>
      </c>
      <c r="H726" s="165">
        <v>551.07299999999998</v>
      </c>
      <c r="I726" s="166"/>
      <c r="L726" s="161"/>
      <c r="M726" s="167"/>
      <c r="N726" s="168"/>
      <c r="O726" s="168"/>
      <c r="P726" s="168"/>
      <c r="Q726" s="168"/>
      <c r="R726" s="168"/>
      <c r="S726" s="168"/>
      <c r="T726" s="169"/>
      <c r="AT726" s="163" t="s">
        <v>160</v>
      </c>
      <c r="AU726" s="163" t="s">
        <v>89</v>
      </c>
      <c r="AV726" s="13" t="s">
        <v>89</v>
      </c>
      <c r="AW726" s="13" t="s">
        <v>34</v>
      </c>
      <c r="AX726" s="13" t="s">
        <v>78</v>
      </c>
      <c r="AY726" s="163" t="s">
        <v>151</v>
      </c>
    </row>
    <row r="727" spans="1:65" s="14" customFormat="1" ht="11.25" x14ac:dyDescent="0.2">
      <c r="B727" s="170"/>
      <c r="D727" s="162" t="s">
        <v>160</v>
      </c>
      <c r="E727" s="171" t="s">
        <v>1</v>
      </c>
      <c r="F727" s="172" t="s">
        <v>163</v>
      </c>
      <c r="H727" s="173">
        <v>725.00900000000001</v>
      </c>
      <c r="I727" s="174"/>
      <c r="L727" s="170"/>
      <c r="M727" s="175"/>
      <c r="N727" s="176"/>
      <c r="O727" s="176"/>
      <c r="P727" s="176"/>
      <c r="Q727" s="176"/>
      <c r="R727" s="176"/>
      <c r="S727" s="176"/>
      <c r="T727" s="177"/>
      <c r="AT727" s="171" t="s">
        <v>160</v>
      </c>
      <c r="AU727" s="171" t="s">
        <v>89</v>
      </c>
      <c r="AV727" s="14" t="s">
        <v>158</v>
      </c>
      <c r="AW727" s="14" t="s">
        <v>34</v>
      </c>
      <c r="AX727" s="14" t="s">
        <v>83</v>
      </c>
      <c r="AY727" s="171" t="s">
        <v>151</v>
      </c>
    </row>
    <row r="728" spans="1:65" s="12" customFormat="1" ht="22.9" customHeight="1" x14ac:dyDescent="0.2">
      <c r="B728" s="134"/>
      <c r="D728" s="135" t="s">
        <v>77</v>
      </c>
      <c r="E728" s="145" t="s">
        <v>1708</v>
      </c>
      <c r="F728" s="145" t="s">
        <v>1709</v>
      </c>
      <c r="I728" s="137"/>
      <c r="J728" s="146">
        <f>BK728</f>
        <v>0</v>
      </c>
      <c r="L728" s="134"/>
      <c r="M728" s="139"/>
      <c r="N728" s="140"/>
      <c r="O728" s="140"/>
      <c r="P728" s="141">
        <f>SUM(P729:P730)</f>
        <v>0</v>
      </c>
      <c r="Q728" s="140"/>
      <c r="R728" s="141">
        <f>SUM(R729:R730)</f>
        <v>0</v>
      </c>
      <c r="S728" s="140"/>
      <c r="T728" s="142">
        <f>SUM(T729:T730)</f>
        <v>0</v>
      </c>
      <c r="AR728" s="135" t="s">
        <v>89</v>
      </c>
      <c r="AT728" s="143" t="s">
        <v>77</v>
      </c>
      <c r="AU728" s="143" t="s">
        <v>83</v>
      </c>
      <c r="AY728" s="135" t="s">
        <v>151</v>
      </c>
      <c r="BK728" s="144">
        <f>SUM(BK729:BK730)</f>
        <v>0</v>
      </c>
    </row>
    <row r="729" spans="1:65" s="2" customFormat="1" ht="24" x14ac:dyDescent="0.2">
      <c r="A729" s="31"/>
      <c r="B729" s="147"/>
      <c r="C729" s="148" t="s">
        <v>1710</v>
      </c>
      <c r="D729" s="148" t="s">
        <v>153</v>
      </c>
      <c r="E729" s="149" t="s">
        <v>1711</v>
      </c>
      <c r="F729" s="150" t="s">
        <v>1712</v>
      </c>
      <c r="G729" s="151" t="s">
        <v>225</v>
      </c>
      <c r="H729" s="152">
        <v>16.013000000000002</v>
      </c>
      <c r="I729" s="153"/>
      <c r="J729" s="154">
        <f>ROUND(I729*H729,2)</f>
        <v>0</v>
      </c>
      <c r="K729" s="150" t="s">
        <v>1</v>
      </c>
      <c r="L729" s="32"/>
      <c r="M729" s="155" t="s">
        <v>1</v>
      </c>
      <c r="N729" s="156" t="s">
        <v>44</v>
      </c>
      <c r="O729" s="57"/>
      <c r="P729" s="157">
        <f>O729*H729</f>
        <v>0</v>
      </c>
      <c r="Q729" s="157">
        <v>0</v>
      </c>
      <c r="R729" s="157">
        <f>Q729*H729</f>
        <v>0</v>
      </c>
      <c r="S729" s="157">
        <v>0</v>
      </c>
      <c r="T729" s="158">
        <f>S729*H729</f>
        <v>0</v>
      </c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59" t="s">
        <v>243</v>
      </c>
      <c r="AT729" s="159" t="s">
        <v>153</v>
      </c>
      <c r="AU729" s="159" t="s">
        <v>89</v>
      </c>
      <c r="AY729" s="16" t="s">
        <v>151</v>
      </c>
      <c r="BE729" s="160">
        <f>IF(N729="základní",J729,0)</f>
        <v>0</v>
      </c>
      <c r="BF729" s="160">
        <f>IF(N729="snížená",J729,0)</f>
        <v>0</v>
      </c>
      <c r="BG729" s="160">
        <f>IF(N729="zákl. přenesená",J729,0)</f>
        <v>0</v>
      </c>
      <c r="BH729" s="160">
        <f>IF(N729="sníž. přenesená",J729,0)</f>
        <v>0</v>
      </c>
      <c r="BI729" s="160">
        <f>IF(N729="nulová",J729,0)</f>
        <v>0</v>
      </c>
      <c r="BJ729" s="16" t="s">
        <v>89</v>
      </c>
      <c r="BK729" s="160">
        <f>ROUND(I729*H729,2)</f>
        <v>0</v>
      </c>
      <c r="BL729" s="16" t="s">
        <v>243</v>
      </c>
      <c r="BM729" s="159" t="s">
        <v>1713</v>
      </c>
    </row>
    <row r="730" spans="1:65" s="13" customFormat="1" ht="11.25" x14ac:dyDescent="0.2">
      <c r="B730" s="161"/>
      <c r="D730" s="162" t="s">
        <v>160</v>
      </c>
      <c r="E730" s="163" t="s">
        <v>1</v>
      </c>
      <c r="F730" s="164" t="s">
        <v>1714</v>
      </c>
      <c r="H730" s="165">
        <v>16.013000000000002</v>
      </c>
      <c r="I730" s="166"/>
      <c r="L730" s="161"/>
      <c r="M730" s="167"/>
      <c r="N730" s="168"/>
      <c r="O730" s="168"/>
      <c r="P730" s="168"/>
      <c r="Q730" s="168"/>
      <c r="R730" s="168"/>
      <c r="S730" s="168"/>
      <c r="T730" s="169"/>
      <c r="AT730" s="163" t="s">
        <v>160</v>
      </c>
      <c r="AU730" s="163" t="s">
        <v>89</v>
      </c>
      <c r="AV730" s="13" t="s">
        <v>89</v>
      </c>
      <c r="AW730" s="13" t="s">
        <v>34</v>
      </c>
      <c r="AX730" s="13" t="s">
        <v>83</v>
      </c>
      <c r="AY730" s="163" t="s">
        <v>151</v>
      </c>
    </row>
    <row r="731" spans="1:65" s="12" customFormat="1" ht="25.9" customHeight="1" x14ac:dyDescent="0.2">
      <c r="B731" s="134"/>
      <c r="D731" s="135" t="s">
        <v>77</v>
      </c>
      <c r="E731" s="136" t="s">
        <v>1715</v>
      </c>
      <c r="F731" s="136" t="s">
        <v>1716</v>
      </c>
      <c r="I731" s="137"/>
      <c r="J731" s="138">
        <f>BK731</f>
        <v>0</v>
      </c>
      <c r="L731" s="134"/>
      <c r="M731" s="139"/>
      <c r="N731" s="140"/>
      <c r="O731" s="140"/>
      <c r="P731" s="141">
        <f>P732+P734+P736</f>
        <v>0</v>
      </c>
      <c r="Q731" s="140"/>
      <c r="R731" s="141">
        <f>R732+R734+R736</f>
        <v>0</v>
      </c>
      <c r="S731" s="140"/>
      <c r="T731" s="142">
        <f>T732+T734+T736</f>
        <v>0</v>
      </c>
      <c r="AR731" s="135" t="s">
        <v>177</v>
      </c>
      <c r="AT731" s="143" t="s">
        <v>77</v>
      </c>
      <c r="AU731" s="143" t="s">
        <v>78</v>
      </c>
      <c r="AY731" s="135" t="s">
        <v>151</v>
      </c>
      <c r="BK731" s="144">
        <f>BK732+BK734+BK736</f>
        <v>0</v>
      </c>
    </row>
    <row r="732" spans="1:65" s="12" customFormat="1" ht="22.9" customHeight="1" x14ac:dyDescent="0.2">
      <c r="B732" s="134"/>
      <c r="D732" s="135" t="s">
        <v>77</v>
      </c>
      <c r="E732" s="145" t="s">
        <v>1717</v>
      </c>
      <c r="F732" s="145" t="s">
        <v>1718</v>
      </c>
      <c r="I732" s="137"/>
      <c r="J732" s="146">
        <f>BK732</f>
        <v>0</v>
      </c>
      <c r="L732" s="134"/>
      <c r="M732" s="139"/>
      <c r="N732" s="140"/>
      <c r="O732" s="140"/>
      <c r="P732" s="141">
        <f>P733</f>
        <v>0</v>
      </c>
      <c r="Q732" s="140"/>
      <c r="R732" s="141">
        <f>R733</f>
        <v>0</v>
      </c>
      <c r="S732" s="140"/>
      <c r="T732" s="142">
        <f>T733</f>
        <v>0</v>
      </c>
      <c r="AR732" s="135" t="s">
        <v>177</v>
      </c>
      <c r="AT732" s="143" t="s">
        <v>77</v>
      </c>
      <c r="AU732" s="143" t="s">
        <v>83</v>
      </c>
      <c r="AY732" s="135" t="s">
        <v>151</v>
      </c>
      <c r="BK732" s="144">
        <f>BK733</f>
        <v>0</v>
      </c>
    </row>
    <row r="733" spans="1:65" s="2" customFormat="1" ht="16.5" customHeight="1" x14ac:dyDescent="0.2">
      <c r="A733" s="31"/>
      <c r="B733" s="147"/>
      <c r="C733" s="148" t="s">
        <v>1719</v>
      </c>
      <c r="D733" s="148" t="s">
        <v>153</v>
      </c>
      <c r="E733" s="149" t="s">
        <v>1720</v>
      </c>
      <c r="F733" s="150" t="s">
        <v>1718</v>
      </c>
      <c r="G733" s="151" t="s">
        <v>1721</v>
      </c>
      <c r="H733" s="188"/>
      <c r="I733" s="153"/>
      <c r="J733" s="154">
        <f>ROUND(I733*H733,2)</f>
        <v>0</v>
      </c>
      <c r="K733" s="150" t="s">
        <v>157</v>
      </c>
      <c r="L733" s="32"/>
      <c r="M733" s="155" t="s">
        <v>1</v>
      </c>
      <c r="N733" s="156" t="s">
        <v>44</v>
      </c>
      <c r="O733" s="57"/>
      <c r="P733" s="157">
        <f>O733*H733</f>
        <v>0</v>
      </c>
      <c r="Q733" s="157">
        <v>0</v>
      </c>
      <c r="R733" s="157">
        <f>Q733*H733</f>
        <v>0</v>
      </c>
      <c r="S733" s="157">
        <v>0</v>
      </c>
      <c r="T733" s="158">
        <f>S733*H733</f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59" t="s">
        <v>1722</v>
      </c>
      <c r="AT733" s="159" t="s">
        <v>153</v>
      </c>
      <c r="AU733" s="159" t="s">
        <v>89</v>
      </c>
      <c r="AY733" s="16" t="s">
        <v>151</v>
      </c>
      <c r="BE733" s="160">
        <f>IF(N733="základní",J733,0)</f>
        <v>0</v>
      </c>
      <c r="BF733" s="160">
        <f>IF(N733="snížená",J733,0)</f>
        <v>0</v>
      </c>
      <c r="BG733" s="160">
        <f>IF(N733="zákl. přenesená",J733,0)</f>
        <v>0</v>
      </c>
      <c r="BH733" s="160">
        <f>IF(N733="sníž. přenesená",J733,0)</f>
        <v>0</v>
      </c>
      <c r="BI733" s="160">
        <f>IF(N733="nulová",J733,0)</f>
        <v>0</v>
      </c>
      <c r="BJ733" s="16" t="s">
        <v>89</v>
      </c>
      <c r="BK733" s="160">
        <f>ROUND(I733*H733,2)</f>
        <v>0</v>
      </c>
      <c r="BL733" s="16" t="s">
        <v>1722</v>
      </c>
      <c r="BM733" s="159" t="s">
        <v>1723</v>
      </c>
    </row>
    <row r="734" spans="1:65" s="12" customFormat="1" ht="22.9" customHeight="1" x14ac:dyDescent="0.2">
      <c r="B734" s="134"/>
      <c r="D734" s="135" t="s">
        <v>77</v>
      </c>
      <c r="E734" s="145" t="s">
        <v>1724</v>
      </c>
      <c r="F734" s="145" t="s">
        <v>1725</v>
      </c>
      <c r="I734" s="137"/>
      <c r="J734" s="146">
        <f>BK734</f>
        <v>0</v>
      </c>
      <c r="L734" s="134"/>
      <c r="M734" s="139"/>
      <c r="N734" s="140"/>
      <c r="O734" s="140"/>
      <c r="P734" s="141">
        <f>P735</f>
        <v>0</v>
      </c>
      <c r="Q734" s="140"/>
      <c r="R734" s="141">
        <f>R735</f>
        <v>0</v>
      </c>
      <c r="S734" s="140"/>
      <c r="T734" s="142">
        <f>T735</f>
        <v>0</v>
      </c>
      <c r="AR734" s="135" t="s">
        <v>177</v>
      </c>
      <c r="AT734" s="143" t="s">
        <v>77</v>
      </c>
      <c r="AU734" s="143" t="s">
        <v>83</v>
      </c>
      <c r="AY734" s="135" t="s">
        <v>151</v>
      </c>
      <c r="BK734" s="144">
        <f>BK735</f>
        <v>0</v>
      </c>
    </row>
    <row r="735" spans="1:65" s="2" customFormat="1" ht="16.5" customHeight="1" x14ac:dyDescent="0.2">
      <c r="A735" s="31"/>
      <c r="B735" s="147"/>
      <c r="C735" s="148" t="s">
        <v>1726</v>
      </c>
      <c r="D735" s="148" t="s">
        <v>153</v>
      </c>
      <c r="E735" s="149" t="s">
        <v>1727</v>
      </c>
      <c r="F735" s="150" t="s">
        <v>1728</v>
      </c>
      <c r="G735" s="151" t="s">
        <v>1721</v>
      </c>
      <c r="H735" s="188"/>
      <c r="I735" s="153"/>
      <c r="J735" s="154">
        <f>ROUND(I735*H735,2)</f>
        <v>0</v>
      </c>
      <c r="K735" s="150" t="s">
        <v>157</v>
      </c>
      <c r="L735" s="32"/>
      <c r="M735" s="155" t="s">
        <v>1</v>
      </c>
      <c r="N735" s="156" t="s">
        <v>44</v>
      </c>
      <c r="O735" s="57"/>
      <c r="P735" s="157">
        <f>O735*H735</f>
        <v>0</v>
      </c>
      <c r="Q735" s="157">
        <v>0</v>
      </c>
      <c r="R735" s="157">
        <f>Q735*H735</f>
        <v>0</v>
      </c>
      <c r="S735" s="157">
        <v>0</v>
      </c>
      <c r="T735" s="158">
        <f>S735*H735</f>
        <v>0</v>
      </c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R735" s="159" t="s">
        <v>1722</v>
      </c>
      <c r="AT735" s="159" t="s">
        <v>153</v>
      </c>
      <c r="AU735" s="159" t="s">
        <v>89</v>
      </c>
      <c r="AY735" s="16" t="s">
        <v>151</v>
      </c>
      <c r="BE735" s="160">
        <f>IF(N735="základní",J735,0)</f>
        <v>0</v>
      </c>
      <c r="BF735" s="160">
        <f>IF(N735="snížená",J735,0)</f>
        <v>0</v>
      </c>
      <c r="BG735" s="160">
        <f>IF(N735="zákl. přenesená",J735,0)</f>
        <v>0</v>
      </c>
      <c r="BH735" s="160">
        <f>IF(N735="sníž. přenesená",J735,0)</f>
        <v>0</v>
      </c>
      <c r="BI735" s="160">
        <f>IF(N735="nulová",J735,0)</f>
        <v>0</v>
      </c>
      <c r="BJ735" s="16" t="s">
        <v>89</v>
      </c>
      <c r="BK735" s="160">
        <f>ROUND(I735*H735,2)</f>
        <v>0</v>
      </c>
      <c r="BL735" s="16" t="s">
        <v>1722</v>
      </c>
      <c r="BM735" s="159" t="s">
        <v>1729</v>
      </c>
    </row>
    <row r="736" spans="1:65" s="12" customFormat="1" ht="22.9" customHeight="1" x14ac:dyDescent="0.2">
      <c r="B736" s="134"/>
      <c r="D736" s="135" t="s">
        <v>77</v>
      </c>
      <c r="E736" s="145" t="s">
        <v>1730</v>
      </c>
      <c r="F736" s="145" t="s">
        <v>1731</v>
      </c>
      <c r="I736" s="137"/>
      <c r="J736" s="146">
        <f>BK736</f>
        <v>0</v>
      </c>
      <c r="L736" s="134"/>
      <c r="M736" s="139"/>
      <c r="N736" s="140"/>
      <c r="O736" s="140"/>
      <c r="P736" s="141">
        <f>P737</f>
        <v>0</v>
      </c>
      <c r="Q736" s="140"/>
      <c r="R736" s="141">
        <f>R737</f>
        <v>0</v>
      </c>
      <c r="S736" s="140"/>
      <c r="T736" s="142">
        <f>T737</f>
        <v>0</v>
      </c>
      <c r="AR736" s="135" t="s">
        <v>177</v>
      </c>
      <c r="AT736" s="143" t="s">
        <v>77</v>
      </c>
      <c r="AU736" s="143" t="s">
        <v>83</v>
      </c>
      <c r="AY736" s="135" t="s">
        <v>151</v>
      </c>
      <c r="BK736" s="144">
        <f>BK737</f>
        <v>0</v>
      </c>
    </row>
    <row r="737" spans="1:65" s="2" customFormat="1" ht="16.5" customHeight="1" x14ac:dyDescent="0.2">
      <c r="A737" s="31"/>
      <c r="B737" s="147"/>
      <c r="C737" s="148" t="s">
        <v>1732</v>
      </c>
      <c r="D737" s="148" t="s">
        <v>153</v>
      </c>
      <c r="E737" s="149" t="s">
        <v>1733</v>
      </c>
      <c r="F737" s="150" t="s">
        <v>1731</v>
      </c>
      <c r="G737" s="151" t="s">
        <v>1721</v>
      </c>
      <c r="H737" s="188"/>
      <c r="I737" s="153"/>
      <c r="J737" s="154">
        <f>ROUND(I737*H737,2)</f>
        <v>0</v>
      </c>
      <c r="K737" s="150" t="s">
        <v>157</v>
      </c>
      <c r="L737" s="32"/>
      <c r="M737" s="189" t="s">
        <v>1</v>
      </c>
      <c r="N737" s="190" t="s">
        <v>44</v>
      </c>
      <c r="O737" s="191"/>
      <c r="P737" s="192">
        <f>O737*H737</f>
        <v>0</v>
      </c>
      <c r="Q737" s="192">
        <v>0</v>
      </c>
      <c r="R737" s="192">
        <f>Q737*H737</f>
        <v>0</v>
      </c>
      <c r="S737" s="192">
        <v>0</v>
      </c>
      <c r="T737" s="193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59" t="s">
        <v>1722</v>
      </c>
      <c r="AT737" s="159" t="s">
        <v>153</v>
      </c>
      <c r="AU737" s="159" t="s">
        <v>89</v>
      </c>
      <c r="AY737" s="16" t="s">
        <v>151</v>
      </c>
      <c r="BE737" s="160">
        <f>IF(N737="základní",J737,0)</f>
        <v>0</v>
      </c>
      <c r="BF737" s="160">
        <f>IF(N737="snížená",J737,0)</f>
        <v>0</v>
      </c>
      <c r="BG737" s="160">
        <f>IF(N737="zákl. přenesená",J737,0)</f>
        <v>0</v>
      </c>
      <c r="BH737" s="160">
        <f>IF(N737="sníž. přenesená",J737,0)</f>
        <v>0</v>
      </c>
      <c r="BI737" s="160">
        <f>IF(N737="nulová",J737,0)</f>
        <v>0</v>
      </c>
      <c r="BJ737" s="16" t="s">
        <v>89</v>
      </c>
      <c r="BK737" s="160">
        <f>ROUND(I737*H737,2)</f>
        <v>0</v>
      </c>
      <c r="BL737" s="16" t="s">
        <v>1722</v>
      </c>
      <c r="BM737" s="159" t="s">
        <v>1734</v>
      </c>
    </row>
    <row r="738" spans="1:65" s="2" customFormat="1" ht="6.95" customHeight="1" x14ac:dyDescent="0.2">
      <c r="A738" s="31"/>
      <c r="B738" s="46"/>
      <c r="C738" s="47"/>
      <c r="D738" s="47"/>
      <c r="E738" s="47"/>
      <c r="F738" s="47"/>
      <c r="G738" s="47"/>
      <c r="H738" s="47"/>
      <c r="I738" s="47"/>
      <c r="J738" s="47"/>
      <c r="K738" s="47"/>
      <c r="L738" s="32"/>
      <c r="M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</row>
  </sheetData>
  <autoFilter ref="C151:K737" xr:uid="{00000000-0009-0000-0000-000001000000}"/>
  <mergeCells count="12">
    <mergeCell ref="E144:H144"/>
    <mergeCell ref="L2:V2"/>
    <mergeCell ref="E85:H85"/>
    <mergeCell ref="E87:H87"/>
    <mergeCell ref="E89:H89"/>
    <mergeCell ref="E140:H140"/>
    <mergeCell ref="E142:H14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50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6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93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 x14ac:dyDescent="0.2">
      <c r="B4" s="19"/>
      <c r="D4" s="20" t="s">
        <v>94</v>
      </c>
      <c r="L4" s="19"/>
      <c r="M4" s="97" t="s">
        <v>10</v>
      </c>
      <c r="AT4" s="16" t="s">
        <v>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26" t="s">
        <v>16</v>
      </c>
      <c r="L6" s="19"/>
    </row>
    <row r="7" spans="1:46" s="1" customFormat="1" ht="26.25" customHeight="1" x14ac:dyDescent="0.2">
      <c r="B7" s="19"/>
      <c r="E7" s="237" t="str">
        <f>'Rekapitulace stavby'!K6</f>
        <v>BYTOVÝ DŮM - VYTVOŘENÍ 2 BYTOVÝCH JEDNOTEK PRO IMOBILNÍ SPOLUOBČANY</v>
      </c>
      <c r="F7" s="238"/>
      <c r="G7" s="238"/>
      <c r="H7" s="238"/>
      <c r="L7" s="19"/>
    </row>
    <row r="8" spans="1:46" s="1" customFormat="1" ht="12" customHeight="1" x14ac:dyDescent="0.2">
      <c r="B8" s="19"/>
      <c r="D8" s="26" t="s">
        <v>95</v>
      </c>
      <c r="L8" s="19"/>
    </row>
    <row r="9" spans="1:46" s="2" customFormat="1" ht="23.25" customHeight="1" x14ac:dyDescent="0.2">
      <c r="A9" s="31"/>
      <c r="B9" s="32"/>
      <c r="C9" s="31"/>
      <c r="D9" s="31"/>
      <c r="E9" s="237" t="s">
        <v>96</v>
      </c>
      <c r="F9" s="239"/>
      <c r="G9" s="239"/>
      <c r="H9" s="239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2"/>
      <c r="C10" s="31"/>
      <c r="D10" s="26" t="s">
        <v>97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30" customHeight="1" x14ac:dyDescent="0.2">
      <c r="A11" s="31"/>
      <c r="B11" s="32"/>
      <c r="C11" s="31"/>
      <c r="D11" s="31"/>
      <c r="E11" s="213" t="s">
        <v>1735</v>
      </c>
      <c r="F11" s="239"/>
      <c r="G11" s="239"/>
      <c r="H11" s="239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x14ac:dyDescent="0.2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 x14ac:dyDescent="0.2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15. 12. 2020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 x14ac:dyDescent="0.2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 x14ac:dyDescent="0.2">
      <c r="A17" s="31"/>
      <c r="B17" s="32"/>
      <c r="C17" s="31"/>
      <c r="D17" s="31"/>
      <c r="E17" s="24" t="s">
        <v>26</v>
      </c>
      <c r="F17" s="31"/>
      <c r="G17" s="31"/>
      <c r="H17" s="31"/>
      <c r="I17" s="26" t="s">
        <v>27</v>
      </c>
      <c r="J17" s="24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 x14ac:dyDescent="0.2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 x14ac:dyDescent="0.2">
      <c r="A19" s="31"/>
      <c r="B19" s="32"/>
      <c r="C19" s="31"/>
      <c r="D19" s="26" t="s">
        <v>28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 x14ac:dyDescent="0.2">
      <c r="A20" s="31"/>
      <c r="B20" s="32"/>
      <c r="C20" s="31"/>
      <c r="D20" s="31"/>
      <c r="E20" s="240" t="str">
        <f>'Rekapitulace stavby'!E14</f>
        <v>Vyplň údaj</v>
      </c>
      <c r="F20" s="197"/>
      <c r="G20" s="197"/>
      <c r="H20" s="197"/>
      <c r="I20" s="26" t="s">
        <v>27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 x14ac:dyDescent="0.2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 x14ac:dyDescent="0.2">
      <c r="A22" s="31"/>
      <c r="B22" s="32"/>
      <c r="C22" s="31"/>
      <c r="D22" s="26" t="s">
        <v>30</v>
      </c>
      <c r="E22" s="31"/>
      <c r="F22" s="31"/>
      <c r="G22" s="31"/>
      <c r="H22" s="31"/>
      <c r="I22" s="26" t="s">
        <v>25</v>
      </c>
      <c r="J22" s="24" t="s">
        <v>31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 x14ac:dyDescent="0.2">
      <c r="A23" s="31"/>
      <c r="B23" s="32"/>
      <c r="C23" s="31"/>
      <c r="D23" s="31"/>
      <c r="E23" s="24" t="s">
        <v>32</v>
      </c>
      <c r="F23" s="31"/>
      <c r="G23" s="31"/>
      <c r="H23" s="31"/>
      <c r="I23" s="26" t="s">
        <v>27</v>
      </c>
      <c r="J23" s="24" t="s">
        <v>33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 x14ac:dyDescent="0.2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 x14ac:dyDescent="0.2">
      <c r="A25" s="31"/>
      <c r="B25" s="32"/>
      <c r="C25" s="31"/>
      <c r="D25" s="26" t="s">
        <v>35</v>
      </c>
      <c r="E25" s="31"/>
      <c r="F25" s="31"/>
      <c r="G25" s="31"/>
      <c r="H25" s="31"/>
      <c r="I25" s="26" t="s">
        <v>25</v>
      </c>
      <c r="J25" s="24" t="s">
        <v>31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 x14ac:dyDescent="0.2">
      <c r="A26" s="31"/>
      <c r="B26" s="32"/>
      <c r="C26" s="31"/>
      <c r="D26" s="31"/>
      <c r="E26" s="24" t="s">
        <v>32</v>
      </c>
      <c r="F26" s="31"/>
      <c r="G26" s="31"/>
      <c r="H26" s="31"/>
      <c r="I26" s="26" t="s">
        <v>27</v>
      </c>
      <c r="J26" s="24" t="s">
        <v>33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 x14ac:dyDescent="0.2">
      <c r="A28" s="31"/>
      <c r="B28" s="32"/>
      <c r="C28" s="31"/>
      <c r="D28" s="26" t="s">
        <v>36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 x14ac:dyDescent="0.2">
      <c r="A29" s="98"/>
      <c r="B29" s="99"/>
      <c r="C29" s="98"/>
      <c r="D29" s="98"/>
      <c r="E29" s="202" t="s">
        <v>1</v>
      </c>
      <c r="F29" s="202"/>
      <c r="G29" s="202"/>
      <c r="H29" s="20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 x14ac:dyDescent="0.2">
      <c r="A32" s="31"/>
      <c r="B32" s="32"/>
      <c r="C32" s="31"/>
      <c r="D32" s="101" t="s">
        <v>38</v>
      </c>
      <c r="E32" s="31"/>
      <c r="F32" s="31"/>
      <c r="G32" s="31"/>
      <c r="H32" s="31"/>
      <c r="I32" s="31"/>
      <c r="J32" s="70">
        <f>ROUND(J136,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102" t="s">
        <v>42</v>
      </c>
      <c r="E35" s="26" t="s">
        <v>43</v>
      </c>
      <c r="F35" s="103">
        <f>ROUND((SUM(BE136:BE249)),  2)</f>
        <v>0</v>
      </c>
      <c r="G35" s="31"/>
      <c r="H35" s="31"/>
      <c r="I35" s="104">
        <v>0.21</v>
      </c>
      <c r="J35" s="103">
        <f>ROUND(((SUM(BE136:BE249))*I35),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 x14ac:dyDescent="0.2">
      <c r="A36" s="31"/>
      <c r="B36" s="32"/>
      <c r="C36" s="31"/>
      <c r="D36" s="31"/>
      <c r="E36" s="26" t="s">
        <v>44</v>
      </c>
      <c r="F36" s="103">
        <f>ROUND((SUM(BF136:BF249)),  2)</f>
        <v>0</v>
      </c>
      <c r="G36" s="31"/>
      <c r="H36" s="31"/>
      <c r="I36" s="104">
        <v>0.15</v>
      </c>
      <c r="J36" s="103">
        <f>ROUND(((SUM(BF136:BF249))*I36),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 x14ac:dyDescent="0.2">
      <c r="A37" s="31"/>
      <c r="B37" s="32"/>
      <c r="C37" s="31"/>
      <c r="D37" s="31"/>
      <c r="E37" s="26" t="s">
        <v>45</v>
      </c>
      <c r="F37" s="103">
        <f>ROUND((SUM(BG136:BG249)),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 x14ac:dyDescent="0.2">
      <c r="A38" s="31"/>
      <c r="B38" s="32"/>
      <c r="C38" s="31"/>
      <c r="D38" s="31"/>
      <c r="E38" s="26" t="s">
        <v>46</v>
      </c>
      <c r="F38" s="103">
        <f>ROUND((SUM(BH136:BH249)),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 x14ac:dyDescent="0.2">
      <c r="A39" s="31"/>
      <c r="B39" s="32"/>
      <c r="C39" s="31"/>
      <c r="D39" s="31"/>
      <c r="E39" s="26" t="s">
        <v>47</v>
      </c>
      <c r="F39" s="103">
        <f>ROUND((SUM(BI136:BI249)),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 x14ac:dyDescent="0.2">
      <c r="A41" s="31"/>
      <c r="B41" s="32"/>
      <c r="C41" s="105"/>
      <c r="D41" s="106" t="s">
        <v>48</v>
      </c>
      <c r="E41" s="59"/>
      <c r="F41" s="59"/>
      <c r="G41" s="107" t="s">
        <v>49</v>
      </c>
      <c r="H41" s="108" t="s">
        <v>50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 x14ac:dyDescent="0.2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x14ac:dyDescent="0.2">
      <c r="B51" s="19"/>
      <c r="L51" s="19"/>
    </row>
    <row r="52" spans="1:31" ht="11.25" x14ac:dyDescent="0.2">
      <c r="B52" s="19"/>
      <c r="L52" s="19"/>
    </row>
    <row r="53" spans="1:31" ht="11.25" x14ac:dyDescent="0.2">
      <c r="B53" s="19"/>
      <c r="L53" s="19"/>
    </row>
    <row r="54" spans="1:31" ht="11.25" x14ac:dyDescent="0.2">
      <c r="B54" s="19"/>
      <c r="L54" s="19"/>
    </row>
    <row r="55" spans="1:31" ht="11.25" x14ac:dyDescent="0.2">
      <c r="B55" s="19"/>
      <c r="L55" s="19"/>
    </row>
    <row r="56" spans="1:31" ht="11.25" x14ac:dyDescent="0.2">
      <c r="B56" s="19"/>
      <c r="L56" s="19"/>
    </row>
    <row r="57" spans="1:31" ht="11.25" x14ac:dyDescent="0.2">
      <c r="B57" s="19"/>
      <c r="L57" s="19"/>
    </row>
    <row r="58" spans="1:31" ht="11.25" x14ac:dyDescent="0.2">
      <c r="B58" s="19"/>
      <c r="L58" s="19"/>
    </row>
    <row r="59" spans="1:31" ht="11.25" x14ac:dyDescent="0.2">
      <c r="B59" s="19"/>
      <c r="L59" s="19"/>
    </row>
    <row r="60" spans="1:31" ht="11.25" x14ac:dyDescent="0.2">
      <c r="B60" s="19"/>
      <c r="L60" s="19"/>
    </row>
    <row r="61" spans="1:31" s="2" customFormat="1" ht="12.75" x14ac:dyDescent="0.2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x14ac:dyDescent="0.2">
      <c r="B62" s="19"/>
      <c r="L62" s="19"/>
    </row>
    <row r="63" spans="1:31" ht="11.25" x14ac:dyDescent="0.2">
      <c r="B63" s="19"/>
      <c r="L63" s="19"/>
    </row>
    <row r="64" spans="1:31" ht="11.25" x14ac:dyDescent="0.2">
      <c r="B64" s="19"/>
      <c r="L64" s="19"/>
    </row>
    <row r="65" spans="1:31" s="2" customFormat="1" ht="12.75" x14ac:dyDescent="0.2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x14ac:dyDescent="0.2">
      <c r="B66" s="19"/>
      <c r="L66" s="19"/>
    </row>
    <row r="67" spans="1:31" ht="11.25" x14ac:dyDescent="0.2">
      <c r="B67" s="19"/>
      <c r="L67" s="19"/>
    </row>
    <row r="68" spans="1:31" ht="11.25" x14ac:dyDescent="0.2">
      <c r="B68" s="19"/>
      <c r="L68" s="19"/>
    </row>
    <row r="69" spans="1:31" ht="11.25" x14ac:dyDescent="0.2">
      <c r="B69" s="19"/>
      <c r="L69" s="19"/>
    </row>
    <row r="70" spans="1:31" ht="11.25" x14ac:dyDescent="0.2">
      <c r="B70" s="19"/>
      <c r="L70" s="19"/>
    </row>
    <row r="71" spans="1:31" ht="11.25" x14ac:dyDescent="0.2">
      <c r="B71" s="19"/>
      <c r="L71" s="19"/>
    </row>
    <row r="72" spans="1:31" ht="11.25" x14ac:dyDescent="0.2">
      <c r="B72" s="19"/>
      <c r="L72" s="19"/>
    </row>
    <row r="73" spans="1:31" ht="11.25" x14ac:dyDescent="0.2">
      <c r="B73" s="19"/>
      <c r="L73" s="19"/>
    </row>
    <row r="74" spans="1:31" ht="11.25" x14ac:dyDescent="0.2">
      <c r="B74" s="19"/>
      <c r="L74" s="19"/>
    </row>
    <row r="75" spans="1:31" ht="11.25" x14ac:dyDescent="0.2">
      <c r="B75" s="19"/>
      <c r="L75" s="19"/>
    </row>
    <row r="76" spans="1:31" s="2" customFormat="1" ht="12.75" x14ac:dyDescent="0.2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 x14ac:dyDescent="0.2">
      <c r="A85" s="31"/>
      <c r="B85" s="32"/>
      <c r="C85" s="31"/>
      <c r="D85" s="31"/>
      <c r="E85" s="237" t="str">
        <f>E7</f>
        <v>BYTOVÝ DŮM - VYTVOŘENÍ 2 BYTOVÝCH JEDNOTEK PRO IMOBILNÍ SPOLUOBČANY</v>
      </c>
      <c r="F85" s="238"/>
      <c r="G85" s="238"/>
      <c r="H85" s="23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19"/>
      <c r="C86" s="26" t="s">
        <v>95</v>
      </c>
      <c r="L86" s="19"/>
    </row>
    <row r="87" spans="1:31" s="2" customFormat="1" ht="23.25" customHeight="1" x14ac:dyDescent="0.2">
      <c r="A87" s="31"/>
      <c r="B87" s="32"/>
      <c r="C87" s="31"/>
      <c r="D87" s="31"/>
      <c r="E87" s="237" t="s">
        <v>96</v>
      </c>
      <c r="F87" s="239"/>
      <c r="G87" s="239"/>
      <c r="H87" s="239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 x14ac:dyDescent="0.2">
      <c r="A88" s="31"/>
      <c r="B88" s="32"/>
      <c r="C88" s="26" t="s">
        <v>97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30" customHeight="1" x14ac:dyDescent="0.2">
      <c r="A89" s="31"/>
      <c r="B89" s="32"/>
      <c r="C89" s="31"/>
      <c r="D89" s="31"/>
      <c r="E89" s="213" t="str">
        <f>E11</f>
        <v>20053b - SO02, SO03 - BEZBARIÉROVÝ PŘÍSTUP, VENKOVNÍ ZPEVNĚNÉ PLOCHY</v>
      </c>
      <c r="F89" s="239"/>
      <c r="G89" s="239"/>
      <c r="H89" s="239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 x14ac:dyDescent="0.2">
      <c r="A91" s="31"/>
      <c r="B91" s="32"/>
      <c r="C91" s="26" t="s">
        <v>20</v>
      </c>
      <c r="D91" s="31"/>
      <c r="E91" s="31"/>
      <c r="F91" s="24" t="str">
        <f>F14</f>
        <v>Kolín, Tovární 44</v>
      </c>
      <c r="G91" s="31"/>
      <c r="H91" s="31"/>
      <c r="I91" s="26" t="s">
        <v>22</v>
      </c>
      <c r="J91" s="54" t="str">
        <f>IF(J14="","",J14)</f>
        <v>15. 12. 2020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40.15" customHeight="1" x14ac:dyDescent="0.2">
      <c r="A93" s="31"/>
      <c r="B93" s="32"/>
      <c r="C93" s="26" t="s">
        <v>24</v>
      </c>
      <c r="D93" s="31"/>
      <c r="E93" s="31"/>
      <c r="F93" s="24" t="str">
        <f>E17</f>
        <v>Město Kolín, Karlovo nám. 78, Kolín I</v>
      </c>
      <c r="G93" s="31"/>
      <c r="H93" s="31"/>
      <c r="I93" s="26" t="s">
        <v>30</v>
      </c>
      <c r="J93" s="29" t="str">
        <f>E23</f>
        <v>AZ PROJECT spol. s r.o., Plynárenská 830, Kolín IV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40.15" customHeight="1" x14ac:dyDescent="0.2">
      <c r="A94" s="31"/>
      <c r="B94" s="32"/>
      <c r="C94" s="26" t="s">
        <v>28</v>
      </c>
      <c r="D94" s="31"/>
      <c r="E94" s="31"/>
      <c r="F94" s="24" t="str">
        <f>IF(E20="","",E20)</f>
        <v>Vyplň údaj</v>
      </c>
      <c r="G94" s="31"/>
      <c r="H94" s="31"/>
      <c r="I94" s="26" t="s">
        <v>35</v>
      </c>
      <c r="J94" s="29" t="str">
        <f>E26</f>
        <v>AZ PROJECT spol. s r.o., Plynárenská 830, Kolín IV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 x14ac:dyDescent="0.2">
      <c r="A96" s="31"/>
      <c r="B96" s="32"/>
      <c r="C96" s="113" t="s">
        <v>100</v>
      </c>
      <c r="D96" s="105"/>
      <c r="E96" s="105"/>
      <c r="F96" s="105"/>
      <c r="G96" s="105"/>
      <c r="H96" s="105"/>
      <c r="I96" s="105"/>
      <c r="J96" s="114" t="s">
        <v>101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 x14ac:dyDescent="0.2">
      <c r="A98" s="31"/>
      <c r="B98" s="32"/>
      <c r="C98" s="115" t="s">
        <v>102</v>
      </c>
      <c r="D98" s="31"/>
      <c r="E98" s="31"/>
      <c r="F98" s="31"/>
      <c r="G98" s="31"/>
      <c r="H98" s="31"/>
      <c r="I98" s="31"/>
      <c r="J98" s="70">
        <f>J136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103</v>
      </c>
    </row>
    <row r="99" spans="1:47" s="9" customFormat="1" ht="24.95" customHeight="1" x14ac:dyDescent="0.2">
      <c r="B99" s="116"/>
      <c r="D99" s="117" t="s">
        <v>104</v>
      </c>
      <c r="E99" s="118"/>
      <c r="F99" s="118"/>
      <c r="G99" s="118"/>
      <c r="H99" s="118"/>
      <c r="I99" s="118"/>
      <c r="J99" s="119">
        <f>J137</f>
        <v>0</v>
      </c>
      <c r="L99" s="116"/>
    </row>
    <row r="100" spans="1:47" s="10" customFormat="1" ht="19.899999999999999" customHeight="1" x14ac:dyDescent="0.2">
      <c r="B100" s="120"/>
      <c r="D100" s="121" t="s">
        <v>105</v>
      </c>
      <c r="E100" s="122"/>
      <c r="F100" s="122"/>
      <c r="G100" s="122"/>
      <c r="H100" s="122"/>
      <c r="I100" s="122"/>
      <c r="J100" s="123">
        <f>J138</f>
        <v>0</v>
      </c>
      <c r="L100" s="120"/>
    </row>
    <row r="101" spans="1:47" s="10" customFormat="1" ht="19.899999999999999" customHeight="1" x14ac:dyDescent="0.2">
      <c r="B101" s="120"/>
      <c r="D101" s="121" t="s">
        <v>108</v>
      </c>
      <c r="E101" s="122"/>
      <c r="F101" s="122"/>
      <c r="G101" s="122"/>
      <c r="H101" s="122"/>
      <c r="I101" s="122"/>
      <c r="J101" s="123">
        <f>J173</f>
        <v>0</v>
      </c>
      <c r="L101" s="120"/>
    </row>
    <row r="102" spans="1:47" s="10" customFormat="1" ht="19.899999999999999" customHeight="1" x14ac:dyDescent="0.2">
      <c r="B102" s="120"/>
      <c r="D102" s="121" t="s">
        <v>1736</v>
      </c>
      <c r="E102" s="122"/>
      <c r="F102" s="122"/>
      <c r="G102" s="122"/>
      <c r="H102" s="122"/>
      <c r="I102" s="122"/>
      <c r="J102" s="123">
        <f>J181</f>
        <v>0</v>
      </c>
      <c r="L102" s="120"/>
    </row>
    <row r="103" spans="1:47" s="10" customFormat="1" ht="19.899999999999999" customHeight="1" x14ac:dyDescent="0.2">
      <c r="B103" s="120"/>
      <c r="D103" s="121" t="s">
        <v>109</v>
      </c>
      <c r="E103" s="122"/>
      <c r="F103" s="122"/>
      <c r="G103" s="122"/>
      <c r="H103" s="122"/>
      <c r="I103" s="122"/>
      <c r="J103" s="123">
        <f>J195</f>
        <v>0</v>
      </c>
      <c r="L103" s="120"/>
    </row>
    <row r="104" spans="1:47" s="10" customFormat="1" ht="19.899999999999999" customHeight="1" x14ac:dyDescent="0.2">
      <c r="B104" s="120"/>
      <c r="D104" s="121" t="s">
        <v>1737</v>
      </c>
      <c r="E104" s="122"/>
      <c r="F104" s="122"/>
      <c r="G104" s="122"/>
      <c r="H104" s="122"/>
      <c r="I104" s="122"/>
      <c r="J104" s="123">
        <f>J198</f>
        <v>0</v>
      </c>
      <c r="L104" s="120"/>
    </row>
    <row r="105" spans="1:47" s="10" customFormat="1" ht="19.899999999999999" customHeight="1" x14ac:dyDescent="0.2">
      <c r="B105" s="120"/>
      <c r="D105" s="121" t="s">
        <v>110</v>
      </c>
      <c r="E105" s="122"/>
      <c r="F105" s="122"/>
      <c r="G105" s="122"/>
      <c r="H105" s="122"/>
      <c r="I105" s="122"/>
      <c r="J105" s="123">
        <f>J202</f>
        <v>0</v>
      </c>
      <c r="L105" s="120"/>
    </row>
    <row r="106" spans="1:47" s="10" customFormat="1" ht="19.899999999999999" customHeight="1" x14ac:dyDescent="0.2">
      <c r="B106" s="120"/>
      <c r="D106" s="121" t="s">
        <v>111</v>
      </c>
      <c r="E106" s="122"/>
      <c r="F106" s="122"/>
      <c r="G106" s="122"/>
      <c r="H106" s="122"/>
      <c r="I106" s="122"/>
      <c r="J106" s="123">
        <f>J228</f>
        <v>0</v>
      </c>
      <c r="L106" s="120"/>
    </row>
    <row r="107" spans="1:47" s="10" customFormat="1" ht="19.899999999999999" customHeight="1" x14ac:dyDescent="0.2">
      <c r="B107" s="120"/>
      <c r="D107" s="121" t="s">
        <v>112</v>
      </c>
      <c r="E107" s="122"/>
      <c r="F107" s="122"/>
      <c r="G107" s="122"/>
      <c r="H107" s="122"/>
      <c r="I107" s="122"/>
      <c r="J107" s="123">
        <f>J236</f>
        <v>0</v>
      </c>
      <c r="L107" s="120"/>
    </row>
    <row r="108" spans="1:47" s="9" customFormat="1" ht="24.95" customHeight="1" x14ac:dyDescent="0.2">
      <c r="B108" s="116"/>
      <c r="D108" s="117" t="s">
        <v>113</v>
      </c>
      <c r="E108" s="118"/>
      <c r="F108" s="118"/>
      <c r="G108" s="118"/>
      <c r="H108" s="118"/>
      <c r="I108" s="118"/>
      <c r="J108" s="119">
        <f>J238</f>
        <v>0</v>
      </c>
      <c r="L108" s="116"/>
    </row>
    <row r="109" spans="1:47" s="10" customFormat="1" ht="19.899999999999999" customHeight="1" x14ac:dyDescent="0.2">
      <c r="B109" s="120"/>
      <c r="D109" s="121" t="s">
        <v>1738</v>
      </c>
      <c r="E109" s="122"/>
      <c r="F109" s="122"/>
      <c r="G109" s="122"/>
      <c r="H109" s="122"/>
      <c r="I109" s="122"/>
      <c r="J109" s="123">
        <f>J239</f>
        <v>0</v>
      </c>
      <c r="L109" s="120"/>
    </row>
    <row r="110" spans="1:47" s="10" customFormat="1" ht="19.899999999999999" customHeight="1" x14ac:dyDescent="0.2">
      <c r="B110" s="120"/>
      <c r="D110" s="121" t="s">
        <v>1739</v>
      </c>
      <c r="E110" s="122"/>
      <c r="F110" s="122"/>
      <c r="G110" s="122"/>
      <c r="H110" s="122"/>
      <c r="I110" s="122"/>
      <c r="J110" s="123">
        <f>J241</f>
        <v>0</v>
      </c>
      <c r="L110" s="120"/>
    </row>
    <row r="111" spans="1:47" s="9" customFormat="1" ht="24.95" customHeight="1" x14ac:dyDescent="0.2">
      <c r="B111" s="116"/>
      <c r="D111" s="117" t="s">
        <v>132</v>
      </c>
      <c r="E111" s="118"/>
      <c r="F111" s="118"/>
      <c r="G111" s="118"/>
      <c r="H111" s="118"/>
      <c r="I111" s="118"/>
      <c r="J111" s="119">
        <f>J243</f>
        <v>0</v>
      </c>
      <c r="L111" s="116"/>
    </row>
    <row r="112" spans="1:47" s="10" customFormat="1" ht="19.899999999999999" customHeight="1" x14ac:dyDescent="0.2">
      <c r="B112" s="120"/>
      <c r="D112" s="121" t="s">
        <v>133</v>
      </c>
      <c r="E112" s="122"/>
      <c r="F112" s="122"/>
      <c r="G112" s="122"/>
      <c r="H112" s="122"/>
      <c r="I112" s="122"/>
      <c r="J112" s="123">
        <f>J244</f>
        <v>0</v>
      </c>
      <c r="L112" s="120"/>
    </row>
    <row r="113" spans="1:31" s="10" customFormat="1" ht="19.899999999999999" customHeight="1" x14ac:dyDescent="0.2">
      <c r="B113" s="120"/>
      <c r="D113" s="121" t="s">
        <v>134</v>
      </c>
      <c r="E113" s="122"/>
      <c r="F113" s="122"/>
      <c r="G113" s="122"/>
      <c r="H113" s="122"/>
      <c r="I113" s="122"/>
      <c r="J113" s="123">
        <f>J246</f>
        <v>0</v>
      </c>
      <c r="L113" s="120"/>
    </row>
    <row r="114" spans="1:31" s="10" customFormat="1" ht="19.899999999999999" customHeight="1" x14ac:dyDescent="0.2">
      <c r="B114" s="120"/>
      <c r="D114" s="121" t="s">
        <v>135</v>
      </c>
      <c r="E114" s="122"/>
      <c r="F114" s="122"/>
      <c r="G114" s="122"/>
      <c r="H114" s="122"/>
      <c r="I114" s="122"/>
      <c r="J114" s="123">
        <f>J248</f>
        <v>0</v>
      </c>
      <c r="L114" s="120"/>
    </row>
    <row r="115" spans="1:31" s="2" customFormat="1" ht="21.75" customHeight="1" x14ac:dyDescent="0.2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6.95" customHeight="1" x14ac:dyDescent="0.2">
      <c r="A116" s="31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20" spans="1:31" s="2" customFormat="1" ht="6.95" customHeight="1" x14ac:dyDescent="0.2">
      <c r="A120" s="31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24.95" customHeight="1" x14ac:dyDescent="0.2">
      <c r="A121" s="31"/>
      <c r="B121" s="32"/>
      <c r="C121" s="20" t="s">
        <v>136</v>
      </c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 x14ac:dyDescent="0.2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 x14ac:dyDescent="0.2">
      <c r="A123" s="31"/>
      <c r="B123" s="32"/>
      <c r="C123" s="26" t="s">
        <v>16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26.25" customHeight="1" x14ac:dyDescent="0.2">
      <c r="A124" s="31"/>
      <c r="B124" s="32"/>
      <c r="C124" s="31"/>
      <c r="D124" s="31"/>
      <c r="E124" s="237" t="str">
        <f>E7</f>
        <v>BYTOVÝ DŮM - VYTVOŘENÍ 2 BYTOVÝCH JEDNOTEK PRO IMOBILNÍ SPOLUOBČANY</v>
      </c>
      <c r="F124" s="238"/>
      <c r="G124" s="238"/>
      <c r="H124" s="238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1" customFormat="1" ht="12" customHeight="1" x14ac:dyDescent="0.2">
      <c r="B125" s="19"/>
      <c r="C125" s="26" t="s">
        <v>95</v>
      </c>
      <c r="L125" s="19"/>
    </row>
    <row r="126" spans="1:31" s="2" customFormat="1" ht="23.25" customHeight="1" x14ac:dyDescent="0.2">
      <c r="A126" s="31"/>
      <c r="B126" s="32"/>
      <c r="C126" s="31"/>
      <c r="D126" s="31"/>
      <c r="E126" s="237" t="s">
        <v>96</v>
      </c>
      <c r="F126" s="239"/>
      <c r="G126" s="239"/>
      <c r="H126" s="239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 x14ac:dyDescent="0.2">
      <c r="A127" s="31"/>
      <c r="B127" s="32"/>
      <c r="C127" s="26" t="s">
        <v>97</v>
      </c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30" customHeight="1" x14ac:dyDescent="0.2">
      <c r="A128" s="31"/>
      <c r="B128" s="32"/>
      <c r="C128" s="31"/>
      <c r="D128" s="31"/>
      <c r="E128" s="213" t="str">
        <f>E11</f>
        <v>20053b - SO02, SO03 - BEZBARIÉROVÝ PŘÍSTUP, VENKOVNÍ ZPEVNĚNÉ PLOCHY</v>
      </c>
      <c r="F128" s="239"/>
      <c r="G128" s="239"/>
      <c r="H128" s="239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 x14ac:dyDescent="0.2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 x14ac:dyDescent="0.2">
      <c r="A130" s="31"/>
      <c r="B130" s="32"/>
      <c r="C130" s="26" t="s">
        <v>20</v>
      </c>
      <c r="D130" s="31"/>
      <c r="E130" s="31"/>
      <c r="F130" s="24" t="str">
        <f>F14</f>
        <v>Kolín, Tovární 44</v>
      </c>
      <c r="G130" s="31"/>
      <c r="H130" s="31"/>
      <c r="I130" s="26" t="s">
        <v>22</v>
      </c>
      <c r="J130" s="54" t="str">
        <f>IF(J14="","",J14)</f>
        <v>15. 12. 2020</v>
      </c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 x14ac:dyDescent="0.2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40.15" customHeight="1" x14ac:dyDescent="0.2">
      <c r="A132" s="31"/>
      <c r="B132" s="32"/>
      <c r="C132" s="26" t="s">
        <v>24</v>
      </c>
      <c r="D132" s="31"/>
      <c r="E132" s="31"/>
      <c r="F132" s="24" t="str">
        <f>E17</f>
        <v>Město Kolín, Karlovo nám. 78, Kolín I</v>
      </c>
      <c r="G132" s="31"/>
      <c r="H132" s="31"/>
      <c r="I132" s="26" t="s">
        <v>30</v>
      </c>
      <c r="J132" s="29" t="str">
        <f>E23</f>
        <v>AZ PROJECT spol. s r.o., Plynárenská 830, Kolín IV</v>
      </c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40.15" customHeight="1" x14ac:dyDescent="0.2">
      <c r="A133" s="31"/>
      <c r="B133" s="32"/>
      <c r="C133" s="26" t="s">
        <v>28</v>
      </c>
      <c r="D133" s="31"/>
      <c r="E133" s="31"/>
      <c r="F133" s="24" t="str">
        <f>IF(E20="","",E20)</f>
        <v>Vyplň údaj</v>
      </c>
      <c r="G133" s="31"/>
      <c r="H133" s="31"/>
      <c r="I133" s="26" t="s">
        <v>35</v>
      </c>
      <c r="J133" s="29" t="str">
        <f>E26</f>
        <v>AZ PROJECT spol. s r.o., Plynárenská 830, Kolín IV</v>
      </c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0.35" customHeight="1" x14ac:dyDescent="0.2">
      <c r="A134" s="31"/>
      <c r="B134" s="32"/>
      <c r="C134" s="31"/>
      <c r="D134" s="31"/>
      <c r="E134" s="31"/>
      <c r="F134" s="31"/>
      <c r="G134" s="31"/>
      <c r="H134" s="31"/>
      <c r="I134" s="3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11" customFormat="1" ht="29.25" customHeight="1" x14ac:dyDescent="0.2">
      <c r="A135" s="124"/>
      <c r="B135" s="125"/>
      <c r="C135" s="126" t="s">
        <v>137</v>
      </c>
      <c r="D135" s="127" t="s">
        <v>63</v>
      </c>
      <c r="E135" s="127" t="s">
        <v>59</v>
      </c>
      <c r="F135" s="127" t="s">
        <v>60</v>
      </c>
      <c r="G135" s="127" t="s">
        <v>138</v>
      </c>
      <c r="H135" s="127" t="s">
        <v>139</v>
      </c>
      <c r="I135" s="127" t="s">
        <v>140</v>
      </c>
      <c r="J135" s="127" t="s">
        <v>101</v>
      </c>
      <c r="K135" s="128" t="s">
        <v>141</v>
      </c>
      <c r="L135" s="129"/>
      <c r="M135" s="61" t="s">
        <v>1</v>
      </c>
      <c r="N135" s="62" t="s">
        <v>42</v>
      </c>
      <c r="O135" s="62" t="s">
        <v>142</v>
      </c>
      <c r="P135" s="62" t="s">
        <v>143</v>
      </c>
      <c r="Q135" s="62" t="s">
        <v>144</v>
      </c>
      <c r="R135" s="62" t="s">
        <v>145</v>
      </c>
      <c r="S135" s="62" t="s">
        <v>146</v>
      </c>
      <c r="T135" s="63" t="s">
        <v>147</v>
      </c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</row>
    <row r="136" spans="1:65" s="2" customFormat="1" ht="22.9" customHeight="1" x14ac:dyDescent="0.25">
      <c r="A136" s="31"/>
      <c r="B136" s="32"/>
      <c r="C136" s="68" t="s">
        <v>148</v>
      </c>
      <c r="D136" s="31"/>
      <c r="E136" s="31"/>
      <c r="F136" s="31"/>
      <c r="G136" s="31"/>
      <c r="H136" s="31"/>
      <c r="I136" s="31"/>
      <c r="J136" s="130">
        <f>BK136</f>
        <v>0</v>
      </c>
      <c r="K136" s="31"/>
      <c r="L136" s="32"/>
      <c r="M136" s="64"/>
      <c r="N136" s="55"/>
      <c r="O136" s="65"/>
      <c r="P136" s="131">
        <f>P137+P238+P243</f>
        <v>0</v>
      </c>
      <c r="Q136" s="65"/>
      <c r="R136" s="131">
        <f>R137+R238+R243</f>
        <v>87.232104970000009</v>
      </c>
      <c r="S136" s="65"/>
      <c r="T136" s="132">
        <f>T137+T238+T243</f>
        <v>11.028600000000001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77</v>
      </c>
      <c r="AU136" s="16" t="s">
        <v>103</v>
      </c>
      <c r="BK136" s="133">
        <f>BK137+BK238+BK243</f>
        <v>0</v>
      </c>
    </row>
    <row r="137" spans="1:65" s="12" customFormat="1" ht="25.9" customHeight="1" x14ac:dyDescent="0.2">
      <c r="B137" s="134"/>
      <c r="D137" s="135" t="s">
        <v>77</v>
      </c>
      <c r="E137" s="136" t="s">
        <v>149</v>
      </c>
      <c r="F137" s="136" t="s">
        <v>150</v>
      </c>
      <c r="I137" s="137"/>
      <c r="J137" s="138">
        <f>BK137</f>
        <v>0</v>
      </c>
      <c r="L137" s="134"/>
      <c r="M137" s="139"/>
      <c r="N137" s="140"/>
      <c r="O137" s="140"/>
      <c r="P137" s="141">
        <f>P138+P173+P181+P195+P198+P202+P228+P236</f>
        <v>0</v>
      </c>
      <c r="Q137" s="140"/>
      <c r="R137" s="141">
        <f>R138+R173+R181+R195+R198+R202+R228+R236</f>
        <v>87.231954970000004</v>
      </c>
      <c r="S137" s="140"/>
      <c r="T137" s="142">
        <f>T138+T173+T181+T195+T198+T202+T228+T236</f>
        <v>11.028600000000001</v>
      </c>
      <c r="AR137" s="135" t="s">
        <v>83</v>
      </c>
      <c r="AT137" s="143" t="s">
        <v>77</v>
      </c>
      <c r="AU137" s="143" t="s">
        <v>78</v>
      </c>
      <c r="AY137" s="135" t="s">
        <v>151</v>
      </c>
      <c r="BK137" s="144">
        <f>BK138+BK173+BK181+BK195+BK198+BK202+BK228+BK236</f>
        <v>0</v>
      </c>
    </row>
    <row r="138" spans="1:65" s="12" customFormat="1" ht="22.9" customHeight="1" x14ac:dyDescent="0.2">
      <c r="B138" s="134"/>
      <c r="D138" s="135" t="s">
        <v>77</v>
      </c>
      <c r="E138" s="145" t="s">
        <v>83</v>
      </c>
      <c r="F138" s="145" t="s">
        <v>152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SUM(P139:P172)</f>
        <v>0</v>
      </c>
      <c r="Q138" s="140"/>
      <c r="R138" s="141">
        <f>SUM(R139:R172)</f>
        <v>24.993549999999999</v>
      </c>
      <c r="S138" s="140"/>
      <c r="T138" s="142">
        <f>SUM(T139:T172)</f>
        <v>0</v>
      </c>
      <c r="AR138" s="135" t="s">
        <v>83</v>
      </c>
      <c r="AT138" s="143" t="s">
        <v>77</v>
      </c>
      <c r="AU138" s="143" t="s">
        <v>83</v>
      </c>
      <c r="AY138" s="135" t="s">
        <v>151</v>
      </c>
      <c r="BK138" s="144">
        <f>SUM(BK139:BK172)</f>
        <v>0</v>
      </c>
    </row>
    <row r="139" spans="1:65" s="2" customFormat="1" ht="24" x14ac:dyDescent="0.2">
      <c r="A139" s="31"/>
      <c r="B139" s="147"/>
      <c r="C139" s="148" t="s">
        <v>83</v>
      </c>
      <c r="D139" s="148" t="s">
        <v>153</v>
      </c>
      <c r="E139" s="149" t="s">
        <v>1740</v>
      </c>
      <c r="F139" s="150" t="s">
        <v>1741</v>
      </c>
      <c r="G139" s="151" t="s">
        <v>246</v>
      </c>
      <c r="H139" s="152">
        <v>3</v>
      </c>
      <c r="I139" s="153"/>
      <c r="J139" s="154">
        <f>ROUND(I139*H139,2)</f>
        <v>0</v>
      </c>
      <c r="K139" s="150" t="s">
        <v>157</v>
      </c>
      <c r="L139" s="32"/>
      <c r="M139" s="155" t="s">
        <v>1</v>
      </c>
      <c r="N139" s="156" t="s">
        <v>44</v>
      </c>
      <c r="O139" s="57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9" t="s">
        <v>158</v>
      </c>
      <c r="AT139" s="159" t="s">
        <v>153</v>
      </c>
      <c r="AU139" s="159" t="s">
        <v>89</v>
      </c>
      <c r="AY139" s="16" t="s">
        <v>151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6" t="s">
        <v>89</v>
      </c>
      <c r="BK139" s="160">
        <f>ROUND(I139*H139,2)</f>
        <v>0</v>
      </c>
      <c r="BL139" s="16" t="s">
        <v>158</v>
      </c>
      <c r="BM139" s="159" t="s">
        <v>1742</v>
      </c>
    </row>
    <row r="140" spans="1:65" s="2" customFormat="1" ht="16.5" customHeight="1" x14ac:dyDescent="0.2">
      <c r="A140" s="31"/>
      <c r="B140" s="147"/>
      <c r="C140" s="148" t="s">
        <v>89</v>
      </c>
      <c r="D140" s="148" t="s">
        <v>153</v>
      </c>
      <c r="E140" s="149" t="s">
        <v>1743</v>
      </c>
      <c r="F140" s="150" t="s">
        <v>1744</v>
      </c>
      <c r="G140" s="151" t="s">
        <v>246</v>
      </c>
      <c r="H140" s="152">
        <v>3</v>
      </c>
      <c r="I140" s="153"/>
      <c r="J140" s="154">
        <f>ROUND(I140*H140,2)</f>
        <v>0</v>
      </c>
      <c r="K140" s="150" t="s">
        <v>157</v>
      </c>
      <c r="L140" s="32"/>
      <c r="M140" s="155" t="s">
        <v>1</v>
      </c>
      <c r="N140" s="156" t="s">
        <v>44</v>
      </c>
      <c r="O140" s="57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9" t="s">
        <v>158</v>
      </c>
      <c r="AT140" s="159" t="s">
        <v>153</v>
      </c>
      <c r="AU140" s="159" t="s">
        <v>89</v>
      </c>
      <c r="AY140" s="16" t="s">
        <v>151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6" t="s">
        <v>89</v>
      </c>
      <c r="BK140" s="160">
        <f>ROUND(I140*H140,2)</f>
        <v>0</v>
      </c>
      <c r="BL140" s="16" t="s">
        <v>158</v>
      </c>
      <c r="BM140" s="159" t="s">
        <v>1745</v>
      </c>
    </row>
    <row r="141" spans="1:65" s="2" customFormat="1" ht="33" customHeight="1" x14ac:dyDescent="0.2">
      <c r="A141" s="31"/>
      <c r="B141" s="147"/>
      <c r="C141" s="148" t="s">
        <v>169</v>
      </c>
      <c r="D141" s="148" t="s">
        <v>153</v>
      </c>
      <c r="E141" s="149" t="s">
        <v>1746</v>
      </c>
      <c r="F141" s="150" t="s">
        <v>1747</v>
      </c>
      <c r="G141" s="151" t="s">
        <v>156</v>
      </c>
      <c r="H141" s="152">
        <v>102.64</v>
      </c>
      <c r="I141" s="153"/>
      <c r="J141" s="154">
        <f>ROUND(I141*H141,2)</f>
        <v>0</v>
      </c>
      <c r="K141" s="150" t="s">
        <v>157</v>
      </c>
      <c r="L141" s="32"/>
      <c r="M141" s="155" t="s">
        <v>1</v>
      </c>
      <c r="N141" s="156" t="s">
        <v>44</v>
      </c>
      <c r="O141" s="57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9" t="s">
        <v>158</v>
      </c>
      <c r="AT141" s="159" t="s">
        <v>153</v>
      </c>
      <c r="AU141" s="159" t="s">
        <v>89</v>
      </c>
      <c r="AY141" s="16" t="s">
        <v>151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6" t="s">
        <v>89</v>
      </c>
      <c r="BK141" s="160">
        <f>ROUND(I141*H141,2)</f>
        <v>0</v>
      </c>
      <c r="BL141" s="16" t="s">
        <v>158</v>
      </c>
      <c r="BM141" s="159" t="s">
        <v>1748</v>
      </c>
    </row>
    <row r="142" spans="1:65" s="13" customFormat="1" ht="11.25" x14ac:dyDescent="0.2">
      <c r="B142" s="161"/>
      <c r="D142" s="162" t="s">
        <v>160</v>
      </c>
      <c r="E142" s="163" t="s">
        <v>1</v>
      </c>
      <c r="F142" s="164" t="s">
        <v>1749</v>
      </c>
      <c r="H142" s="165">
        <v>28.5</v>
      </c>
      <c r="I142" s="166"/>
      <c r="L142" s="161"/>
      <c r="M142" s="167"/>
      <c r="N142" s="168"/>
      <c r="O142" s="168"/>
      <c r="P142" s="168"/>
      <c r="Q142" s="168"/>
      <c r="R142" s="168"/>
      <c r="S142" s="168"/>
      <c r="T142" s="169"/>
      <c r="AT142" s="163" t="s">
        <v>160</v>
      </c>
      <c r="AU142" s="163" t="s">
        <v>89</v>
      </c>
      <c r="AV142" s="13" t="s">
        <v>89</v>
      </c>
      <c r="AW142" s="13" t="s">
        <v>34</v>
      </c>
      <c r="AX142" s="13" t="s">
        <v>78</v>
      </c>
      <c r="AY142" s="163" t="s">
        <v>151</v>
      </c>
    </row>
    <row r="143" spans="1:65" s="13" customFormat="1" ht="11.25" x14ac:dyDescent="0.2">
      <c r="B143" s="161"/>
      <c r="D143" s="162" t="s">
        <v>160</v>
      </c>
      <c r="E143" s="163" t="s">
        <v>1</v>
      </c>
      <c r="F143" s="164" t="s">
        <v>1750</v>
      </c>
      <c r="H143" s="165">
        <v>4</v>
      </c>
      <c r="I143" s="166"/>
      <c r="L143" s="161"/>
      <c r="M143" s="167"/>
      <c r="N143" s="168"/>
      <c r="O143" s="168"/>
      <c r="P143" s="168"/>
      <c r="Q143" s="168"/>
      <c r="R143" s="168"/>
      <c r="S143" s="168"/>
      <c r="T143" s="169"/>
      <c r="AT143" s="163" t="s">
        <v>160</v>
      </c>
      <c r="AU143" s="163" t="s">
        <v>89</v>
      </c>
      <c r="AV143" s="13" t="s">
        <v>89</v>
      </c>
      <c r="AW143" s="13" t="s">
        <v>34</v>
      </c>
      <c r="AX143" s="13" t="s">
        <v>78</v>
      </c>
      <c r="AY143" s="163" t="s">
        <v>151</v>
      </c>
    </row>
    <row r="144" spans="1:65" s="13" customFormat="1" ht="11.25" x14ac:dyDescent="0.2">
      <c r="B144" s="161"/>
      <c r="D144" s="162" t="s">
        <v>160</v>
      </c>
      <c r="E144" s="163" t="s">
        <v>1</v>
      </c>
      <c r="F144" s="164" t="s">
        <v>1751</v>
      </c>
      <c r="H144" s="165">
        <v>70.14</v>
      </c>
      <c r="I144" s="166"/>
      <c r="L144" s="161"/>
      <c r="M144" s="167"/>
      <c r="N144" s="168"/>
      <c r="O144" s="168"/>
      <c r="P144" s="168"/>
      <c r="Q144" s="168"/>
      <c r="R144" s="168"/>
      <c r="S144" s="168"/>
      <c r="T144" s="169"/>
      <c r="AT144" s="163" t="s">
        <v>160</v>
      </c>
      <c r="AU144" s="163" t="s">
        <v>89</v>
      </c>
      <c r="AV144" s="13" t="s">
        <v>89</v>
      </c>
      <c r="AW144" s="13" t="s">
        <v>34</v>
      </c>
      <c r="AX144" s="13" t="s">
        <v>78</v>
      </c>
      <c r="AY144" s="163" t="s">
        <v>151</v>
      </c>
    </row>
    <row r="145" spans="1:65" s="14" customFormat="1" ht="11.25" x14ac:dyDescent="0.2">
      <c r="B145" s="170"/>
      <c r="D145" s="162" t="s">
        <v>160</v>
      </c>
      <c r="E145" s="171" t="s">
        <v>1</v>
      </c>
      <c r="F145" s="172" t="s">
        <v>163</v>
      </c>
      <c r="H145" s="173">
        <v>102.64</v>
      </c>
      <c r="I145" s="174"/>
      <c r="L145" s="170"/>
      <c r="M145" s="175"/>
      <c r="N145" s="176"/>
      <c r="O145" s="176"/>
      <c r="P145" s="176"/>
      <c r="Q145" s="176"/>
      <c r="R145" s="176"/>
      <c r="S145" s="176"/>
      <c r="T145" s="177"/>
      <c r="AT145" s="171" t="s">
        <v>160</v>
      </c>
      <c r="AU145" s="171" t="s">
        <v>89</v>
      </c>
      <c r="AV145" s="14" t="s">
        <v>158</v>
      </c>
      <c r="AW145" s="14" t="s">
        <v>34</v>
      </c>
      <c r="AX145" s="14" t="s">
        <v>83</v>
      </c>
      <c r="AY145" s="171" t="s">
        <v>151</v>
      </c>
    </row>
    <row r="146" spans="1:65" s="2" customFormat="1" ht="24" x14ac:dyDescent="0.2">
      <c r="A146" s="31"/>
      <c r="B146" s="147"/>
      <c r="C146" s="148" t="s">
        <v>158</v>
      </c>
      <c r="D146" s="148" t="s">
        <v>153</v>
      </c>
      <c r="E146" s="149" t="s">
        <v>170</v>
      </c>
      <c r="F146" s="150" t="s">
        <v>171</v>
      </c>
      <c r="G146" s="151" t="s">
        <v>156</v>
      </c>
      <c r="H146" s="152">
        <v>102.64</v>
      </c>
      <c r="I146" s="153"/>
      <c r="J146" s="154">
        <f>ROUND(I146*H146,2)</f>
        <v>0</v>
      </c>
      <c r="K146" s="150" t="s">
        <v>157</v>
      </c>
      <c r="L146" s="32"/>
      <c r="M146" s="155" t="s">
        <v>1</v>
      </c>
      <c r="N146" s="156" t="s">
        <v>44</v>
      </c>
      <c r="O146" s="57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9" t="s">
        <v>158</v>
      </c>
      <c r="AT146" s="159" t="s">
        <v>153</v>
      </c>
      <c r="AU146" s="159" t="s">
        <v>89</v>
      </c>
      <c r="AY146" s="16" t="s">
        <v>151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6" t="s">
        <v>89</v>
      </c>
      <c r="BK146" s="160">
        <f>ROUND(I146*H146,2)</f>
        <v>0</v>
      </c>
      <c r="BL146" s="16" t="s">
        <v>158</v>
      </c>
      <c r="BM146" s="159" t="s">
        <v>1752</v>
      </c>
    </row>
    <row r="147" spans="1:65" s="13" customFormat="1" ht="11.25" x14ac:dyDescent="0.2">
      <c r="B147" s="161"/>
      <c r="D147" s="162" t="s">
        <v>160</v>
      </c>
      <c r="E147" s="163" t="s">
        <v>1</v>
      </c>
      <c r="F147" s="164" t="s">
        <v>1753</v>
      </c>
      <c r="H147" s="165">
        <v>102.64</v>
      </c>
      <c r="I147" s="166"/>
      <c r="L147" s="161"/>
      <c r="M147" s="167"/>
      <c r="N147" s="168"/>
      <c r="O147" s="168"/>
      <c r="P147" s="168"/>
      <c r="Q147" s="168"/>
      <c r="R147" s="168"/>
      <c r="S147" s="168"/>
      <c r="T147" s="169"/>
      <c r="AT147" s="163" t="s">
        <v>160</v>
      </c>
      <c r="AU147" s="163" t="s">
        <v>89</v>
      </c>
      <c r="AV147" s="13" t="s">
        <v>89</v>
      </c>
      <c r="AW147" s="13" t="s">
        <v>34</v>
      </c>
      <c r="AX147" s="13" t="s">
        <v>83</v>
      </c>
      <c r="AY147" s="163" t="s">
        <v>151</v>
      </c>
    </row>
    <row r="148" spans="1:65" s="2" customFormat="1" ht="33" customHeight="1" x14ac:dyDescent="0.2">
      <c r="A148" s="31"/>
      <c r="B148" s="147"/>
      <c r="C148" s="148" t="s">
        <v>177</v>
      </c>
      <c r="D148" s="148" t="s">
        <v>153</v>
      </c>
      <c r="E148" s="149" t="s">
        <v>174</v>
      </c>
      <c r="F148" s="150" t="s">
        <v>175</v>
      </c>
      <c r="G148" s="151" t="s">
        <v>156</v>
      </c>
      <c r="H148" s="152">
        <v>102.64</v>
      </c>
      <c r="I148" s="153"/>
      <c r="J148" s="154">
        <f>ROUND(I148*H148,2)</f>
        <v>0</v>
      </c>
      <c r="K148" s="150" t="s">
        <v>157</v>
      </c>
      <c r="L148" s="32"/>
      <c r="M148" s="155" t="s">
        <v>1</v>
      </c>
      <c r="N148" s="156" t="s">
        <v>44</v>
      </c>
      <c r="O148" s="57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9" t="s">
        <v>158</v>
      </c>
      <c r="AT148" s="159" t="s">
        <v>153</v>
      </c>
      <c r="AU148" s="159" t="s">
        <v>89</v>
      </c>
      <c r="AY148" s="16" t="s">
        <v>151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6" t="s">
        <v>89</v>
      </c>
      <c r="BK148" s="160">
        <f>ROUND(I148*H148,2)</f>
        <v>0</v>
      </c>
      <c r="BL148" s="16" t="s">
        <v>158</v>
      </c>
      <c r="BM148" s="159" t="s">
        <v>1754</v>
      </c>
    </row>
    <row r="149" spans="1:65" s="2" customFormat="1" ht="24" x14ac:dyDescent="0.2">
      <c r="A149" s="31"/>
      <c r="B149" s="147"/>
      <c r="C149" s="148" t="s">
        <v>183</v>
      </c>
      <c r="D149" s="148" t="s">
        <v>153</v>
      </c>
      <c r="E149" s="149" t="s">
        <v>178</v>
      </c>
      <c r="F149" s="150" t="s">
        <v>179</v>
      </c>
      <c r="G149" s="151" t="s">
        <v>180</v>
      </c>
      <c r="H149" s="152">
        <v>184.75200000000001</v>
      </c>
      <c r="I149" s="153"/>
      <c r="J149" s="154">
        <f>ROUND(I149*H149,2)</f>
        <v>0</v>
      </c>
      <c r="K149" s="150" t="s">
        <v>157</v>
      </c>
      <c r="L149" s="32"/>
      <c r="M149" s="155" t="s">
        <v>1</v>
      </c>
      <c r="N149" s="156" t="s">
        <v>44</v>
      </c>
      <c r="O149" s="57"/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9" t="s">
        <v>158</v>
      </c>
      <c r="AT149" s="159" t="s">
        <v>153</v>
      </c>
      <c r="AU149" s="159" t="s">
        <v>89</v>
      </c>
      <c r="AY149" s="16" t="s">
        <v>151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6" t="s">
        <v>89</v>
      </c>
      <c r="BK149" s="160">
        <f>ROUND(I149*H149,2)</f>
        <v>0</v>
      </c>
      <c r="BL149" s="16" t="s">
        <v>158</v>
      </c>
      <c r="BM149" s="159" t="s">
        <v>1755</v>
      </c>
    </row>
    <row r="150" spans="1:65" s="13" customFormat="1" ht="11.25" x14ac:dyDescent="0.2">
      <c r="B150" s="161"/>
      <c r="D150" s="162" t="s">
        <v>160</v>
      </c>
      <c r="E150" s="163" t="s">
        <v>1</v>
      </c>
      <c r="F150" s="164" t="s">
        <v>1756</v>
      </c>
      <c r="H150" s="165">
        <v>184.75200000000001</v>
      </c>
      <c r="I150" s="166"/>
      <c r="L150" s="161"/>
      <c r="M150" s="167"/>
      <c r="N150" s="168"/>
      <c r="O150" s="168"/>
      <c r="P150" s="168"/>
      <c r="Q150" s="168"/>
      <c r="R150" s="168"/>
      <c r="S150" s="168"/>
      <c r="T150" s="169"/>
      <c r="AT150" s="163" t="s">
        <v>160</v>
      </c>
      <c r="AU150" s="163" t="s">
        <v>89</v>
      </c>
      <c r="AV150" s="13" t="s">
        <v>89</v>
      </c>
      <c r="AW150" s="13" t="s">
        <v>34</v>
      </c>
      <c r="AX150" s="13" t="s">
        <v>83</v>
      </c>
      <c r="AY150" s="163" t="s">
        <v>151</v>
      </c>
    </row>
    <row r="151" spans="1:65" s="2" customFormat="1" ht="16.5" customHeight="1" x14ac:dyDescent="0.2">
      <c r="A151" s="31"/>
      <c r="B151" s="147"/>
      <c r="C151" s="148" t="s">
        <v>188</v>
      </c>
      <c r="D151" s="148" t="s">
        <v>153</v>
      </c>
      <c r="E151" s="149" t="s">
        <v>184</v>
      </c>
      <c r="F151" s="150" t="s">
        <v>185</v>
      </c>
      <c r="G151" s="151" t="s">
        <v>156</v>
      </c>
      <c r="H151" s="152">
        <v>102.64</v>
      </c>
      <c r="I151" s="153"/>
      <c r="J151" s="154">
        <f>ROUND(I151*H151,2)</f>
        <v>0</v>
      </c>
      <c r="K151" s="150" t="s">
        <v>157</v>
      </c>
      <c r="L151" s="32"/>
      <c r="M151" s="155" t="s">
        <v>1</v>
      </c>
      <c r="N151" s="156" t="s">
        <v>44</v>
      </c>
      <c r="O151" s="57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9" t="s">
        <v>158</v>
      </c>
      <c r="AT151" s="159" t="s">
        <v>153</v>
      </c>
      <c r="AU151" s="159" t="s">
        <v>89</v>
      </c>
      <c r="AY151" s="16" t="s">
        <v>151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6" t="s">
        <v>89</v>
      </c>
      <c r="BK151" s="160">
        <f>ROUND(I151*H151,2)</f>
        <v>0</v>
      </c>
      <c r="BL151" s="16" t="s">
        <v>158</v>
      </c>
      <c r="BM151" s="159" t="s">
        <v>1757</v>
      </c>
    </row>
    <row r="152" spans="1:65" s="2" customFormat="1" ht="24" x14ac:dyDescent="0.2">
      <c r="A152" s="31"/>
      <c r="B152" s="147"/>
      <c r="C152" s="148" t="s">
        <v>198</v>
      </c>
      <c r="D152" s="148" t="s">
        <v>153</v>
      </c>
      <c r="E152" s="149" t="s">
        <v>1758</v>
      </c>
      <c r="F152" s="150" t="s">
        <v>1759</v>
      </c>
      <c r="G152" s="151" t="s">
        <v>156</v>
      </c>
      <c r="H152" s="152">
        <v>2.3039999999999998</v>
      </c>
      <c r="I152" s="153"/>
      <c r="J152" s="154">
        <f>ROUND(I152*H152,2)</f>
        <v>0</v>
      </c>
      <c r="K152" s="150" t="s">
        <v>157</v>
      </c>
      <c r="L152" s="32"/>
      <c r="M152" s="155" t="s">
        <v>1</v>
      </c>
      <c r="N152" s="156" t="s">
        <v>44</v>
      </c>
      <c r="O152" s="57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9" t="s">
        <v>158</v>
      </c>
      <c r="AT152" s="159" t="s">
        <v>153</v>
      </c>
      <c r="AU152" s="159" t="s">
        <v>89</v>
      </c>
      <c r="AY152" s="16" t="s">
        <v>151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6" t="s">
        <v>89</v>
      </c>
      <c r="BK152" s="160">
        <f>ROUND(I152*H152,2)</f>
        <v>0</v>
      </c>
      <c r="BL152" s="16" t="s">
        <v>158</v>
      </c>
      <c r="BM152" s="159" t="s">
        <v>1760</v>
      </c>
    </row>
    <row r="153" spans="1:65" s="13" customFormat="1" ht="11.25" x14ac:dyDescent="0.2">
      <c r="B153" s="161"/>
      <c r="D153" s="162" t="s">
        <v>160</v>
      </c>
      <c r="E153" s="163" t="s">
        <v>1</v>
      </c>
      <c r="F153" s="164" t="s">
        <v>1761</v>
      </c>
      <c r="H153" s="165">
        <v>2.3039999999999998</v>
      </c>
      <c r="I153" s="166"/>
      <c r="L153" s="161"/>
      <c r="M153" s="167"/>
      <c r="N153" s="168"/>
      <c r="O153" s="168"/>
      <c r="P153" s="168"/>
      <c r="Q153" s="168"/>
      <c r="R153" s="168"/>
      <c r="S153" s="168"/>
      <c r="T153" s="169"/>
      <c r="AT153" s="163" t="s">
        <v>160</v>
      </c>
      <c r="AU153" s="163" t="s">
        <v>89</v>
      </c>
      <c r="AV153" s="13" t="s">
        <v>89</v>
      </c>
      <c r="AW153" s="13" t="s">
        <v>34</v>
      </c>
      <c r="AX153" s="13" t="s">
        <v>83</v>
      </c>
      <c r="AY153" s="163" t="s">
        <v>151</v>
      </c>
    </row>
    <row r="154" spans="1:65" s="2" customFormat="1" ht="24" x14ac:dyDescent="0.2">
      <c r="A154" s="31"/>
      <c r="B154" s="147"/>
      <c r="C154" s="148" t="s">
        <v>203</v>
      </c>
      <c r="D154" s="148" t="s">
        <v>153</v>
      </c>
      <c r="E154" s="149" t="s">
        <v>1762</v>
      </c>
      <c r="F154" s="150" t="s">
        <v>1763</v>
      </c>
      <c r="G154" s="151" t="s">
        <v>225</v>
      </c>
      <c r="H154" s="152">
        <v>190</v>
      </c>
      <c r="I154" s="153"/>
      <c r="J154" s="154">
        <f>ROUND(I154*H154,2)</f>
        <v>0</v>
      </c>
      <c r="K154" s="150" t="s">
        <v>157</v>
      </c>
      <c r="L154" s="32"/>
      <c r="M154" s="155" t="s">
        <v>1</v>
      </c>
      <c r="N154" s="156" t="s">
        <v>44</v>
      </c>
      <c r="O154" s="57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9" t="s">
        <v>158</v>
      </c>
      <c r="AT154" s="159" t="s">
        <v>153</v>
      </c>
      <c r="AU154" s="159" t="s">
        <v>89</v>
      </c>
      <c r="AY154" s="16" t="s">
        <v>151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6" t="s">
        <v>89</v>
      </c>
      <c r="BK154" s="160">
        <f>ROUND(I154*H154,2)</f>
        <v>0</v>
      </c>
      <c r="BL154" s="16" t="s">
        <v>158</v>
      </c>
      <c r="BM154" s="159" t="s">
        <v>1764</v>
      </c>
    </row>
    <row r="155" spans="1:65" s="2" customFormat="1" ht="16.5" customHeight="1" x14ac:dyDescent="0.2">
      <c r="A155" s="31"/>
      <c r="B155" s="147"/>
      <c r="C155" s="178" t="s">
        <v>210</v>
      </c>
      <c r="D155" s="178" t="s">
        <v>344</v>
      </c>
      <c r="E155" s="179" t="s">
        <v>1765</v>
      </c>
      <c r="F155" s="180" t="s">
        <v>1766</v>
      </c>
      <c r="G155" s="181" t="s">
        <v>156</v>
      </c>
      <c r="H155" s="182">
        <v>28.5</v>
      </c>
      <c r="I155" s="183"/>
      <c r="J155" s="184">
        <f>ROUND(I155*H155,2)</f>
        <v>0</v>
      </c>
      <c r="K155" s="180" t="s">
        <v>157</v>
      </c>
      <c r="L155" s="185"/>
      <c r="M155" s="186" t="s">
        <v>1</v>
      </c>
      <c r="N155" s="187" t="s">
        <v>44</v>
      </c>
      <c r="O155" s="57"/>
      <c r="P155" s="157">
        <f>O155*H155</f>
        <v>0</v>
      </c>
      <c r="Q155" s="157">
        <v>0.21</v>
      </c>
      <c r="R155" s="157">
        <f>Q155*H155</f>
        <v>5.9849999999999994</v>
      </c>
      <c r="S155" s="157">
        <v>0</v>
      </c>
      <c r="T155" s="15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9" t="s">
        <v>198</v>
      </c>
      <c r="AT155" s="159" t="s">
        <v>344</v>
      </c>
      <c r="AU155" s="159" t="s">
        <v>89</v>
      </c>
      <c r="AY155" s="16" t="s">
        <v>151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6" t="s">
        <v>89</v>
      </c>
      <c r="BK155" s="160">
        <f>ROUND(I155*H155,2)</f>
        <v>0</v>
      </c>
      <c r="BL155" s="16" t="s">
        <v>158</v>
      </c>
      <c r="BM155" s="159" t="s">
        <v>1767</v>
      </c>
    </row>
    <row r="156" spans="1:65" s="13" customFormat="1" ht="11.25" x14ac:dyDescent="0.2">
      <c r="B156" s="161"/>
      <c r="D156" s="162" t="s">
        <v>160</v>
      </c>
      <c r="E156" s="163" t="s">
        <v>1</v>
      </c>
      <c r="F156" s="164" t="s">
        <v>1768</v>
      </c>
      <c r="H156" s="165">
        <v>28.5</v>
      </c>
      <c r="I156" s="166"/>
      <c r="L156" s="161"/>
      <c r="M156" s="167"/>
      <c r="N156" s="168"/>
      <c r="O156" s="168"/>
      <c r="P156" s="168"/>
      <c r="Q156" s="168"/>
      <c r="R156" s="168"/>
      <c r="S156" s="168"/>
      <c r="T156" s="169"/>
      <c r="AT156" s="163" t="s">
        <v>160</v>
      </c>
      <c r="AU156" s="163" t="s">
        <v>89</v>
      </c>
      <c r="AV156" s="13" t="s">
        <v>89</v>
      </c>
      <c r="AW156" s="13" t="s">
        <v>34</v>
      </c>
      <c r="AX156" s="13" t="s">
        <v>83</v>
      </c>
      <c r="AY156" s="163" t="s">
        <v>151</v>
      </c>
    </row>
    <row r="157" spans="1:65" s="2" customFormat="1" ht="24" x14ac:dyDescent="0.2">
      <c r="A157" s="31"/>
      <c r="B157" s="147"/>
      <c r="C157" s="148" t="s">
        <v>215</v>
      </c>
      <c r="D157" s="148" t="s">
        <v>153</v>
      </c>
      <c r="E157" s="149" t="s">
        <v>1769</v>
      </c>
      <c r="F157" s="150" t="s">
        <v>1770</v>
      </c>
      <c r="G157" s="151" t="s">
        <v>225</v>
      </c>
      <c r="H157" s="152">
        <v>190</v>
      </c>
      <c r="I157" s="153"/>
      <c r="J157" s="154">
        <f>ROUND(I157*H157,2)</f>
        <v>0</v>
      </c>
      <c r="K157" s="150" t="s">
        <v>157</v>
      </c>
      <c r="L157" s="32"/>
      <c r="M157" s="155" t="s">
        <v>1</v>
      </c>
      <c r="N157" s="156" t="s">
        <v>44</v>
      </c>
      <c r="O157" s="57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9" t="s">
        <v>158</v>
      </c>
      <c r="AT157" s="159" t="s">
        <v>153</v>
      </c>
      <c r="AU157" s="159" t="s">
        <v>89</v>
      </c>
      <c r="AY157" s="16" t="s">
        <v>151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6" t="s">
        <v>89</v>
      </c>
      <c r="BK157" s="160">
        <f>ROUND(I157*H157,2)</f>
        <v>0</v>
      </c>
      <c r="BL157" s="16" t="s">
        <v>158</v>
      </c>
      <c r="BM157" s="159" t="s">
        <v>1771</v>
      </c>
    </row>
    <row r="158" spans="1:65" s="2" customFormat="1" ht="16.5" customHeight="1" x14ac:dyDescent="0.2">
      <c r="A158" s="31"/>
      <c r="B158" s="147"/>
      <c r="C158" s="178" t="s">
        <v>222</v>
      </c>
      <c r="D158" s="178" t="s">
        <v>344</v>
      </c>
      <c r="E158" s="179" t="s">
        <v>1772</v>
      </c>
      <c r="F158" s="180" t="s">
        <v>1773</v>
      </c>
      <c r="G158" s="181" t="s">
        <v>763</v>
      </c>
      <c r="H158" s="182">
        <v>2.85</v>
      </c>
      <c r="I158" s="183"/>
      <c r="J158" s="184">
        <f>ROUND(I158*H158,2)</f>
        <v>0</v>
      </c>
      <c r="K158" s="180" t="s">
        <v>157</v>
      </c>
      <c r="L158" s="185"/>
      <c r="M158" s="186" t="s">
        <v>1</v>
      </c>
      <c r="N158" s="187" t="s">
        <v>44</v>
      </c>
      <c r="O158" s="57"/>
      <c r="P158" s="157">
        <f>O158*H158</f>
        <v>0</v>
      </c>
      <c r="Q158" s="157">
        <v>1E-3</v>
      </c>
      <c r="R158" s="157">
        <f>Q158*H158</f>
        <v>2.8500000000000001E-3</v>
      </c>
      <c r="S158" s="157">
        <v>0</v>
      </c>
      <c r="T158" s="158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9" t="s">
        <v>198</v>
      </c>
      <c r="AT158" s="159" t="s">
        <v>344</v>
      </c>
      <c r="AU158" s="159" t="s">
        <v>89</v>
      </c>
      <c r="AY158" s="16" t="s">
        <v>151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6" t="s">
        <v>89</v>
      </c>
      <c r="BK158" s="160">
        <f>ROUND(I158*H158,2)</f>
        <v>0</v>
      </c>
      <c r="BL158" s="16" t="s">
        <v>158</v>
      </c>
      <c r="BM158" s="159" t="s">
        <v>1774</v>
      </c>
    </row>
    <row r="159" spans="1:65" s="13" customFormat="1" ht="11.25" x14ac:dyDescent="0.2">
      <c r="B159" s="161"/>
      <c r="D159" s="162" t="s">
        <v>160</v>
      </c>
      <c r="F159" s="164" t="s">
        <v>1775</v>
      </c>
      <c r="H159" s="165">
        <v>2.85</v>
      </c>
      <c r="I159" s="166"/>
      <c r="L159" s="161"/>
      <c r="M159" s="167"/>
      <c r="N159" s="168"/>
      <c r="O159" s="168"/>
      <c r="P159" s="168"/>
      <c r="Q159" s="168"/>
      <c r="R159" s="168"/>
      <c r="S159" s="168"/>
      <c r="T159" s="169"/>
      <c r="AT159" s="163" t="s">
        <v>160</v>
      </c>
      <c r="AU159" s="163" t="s">
        <v>89</v>
      </c>
      <c r="AV159" s="13" t="s">
        <v>89</v>
      </c>
      <c r="AW159" s="13" t="s">
        <v>3</v>
      </c>
      <c r="AX159" s="13" t="s">
        <v>83</v>
      </c>
      <c r="AY159" s="163" t="s">
        <v>151</v>
      </c>
    </row>
    <row r="160" spans="1:65" s="2" customFormat="1" ht="24" x14ac:dyDescent="0.2">
      <c r="A160" s="31"/>
      <c r="B160" s="147"/>
      <c r="C160" s="148" t="s">
        <v>229</v>
      </c>
      <c r="D160" s="148" t="s">
        <v>153</v>
      </c>
      <c r="E160" s="149" t="s">
        <v>1776</v>
      </c>
      <c r="F160" s="150" t="s">
        <v>1777</v>
      </c>
      <c r="G160" s="151" t="s">
        <v>225</v>
      </c>
      <c r="H160" s="152">
        <v>190</v>
      </c>
      <c r="I160" s="153"/>
      <c r="J160" s="154">
        <f>ROUND(I160*H160,2)</f>
        <v>0</v>
      </c>
      <c r="K160" s="150" t="s">
        <v>157</v>
      </c>
      <c r="L160" s="32"/>
      <c r="M160" s="155" t="s">
        <v>1</v>
      </c>
      <c r="N160" s="156" t="s">
        <v>44</v>
      </c>
      <c r="O160" s="57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9" t="s">
        <v>158</v>
      </c>
      <c r="AT160" s="159" t="s">
        <v>153</v>
      </c>
      <c r="AU160" s="159" t="s">
        <v>89</v>
      </c>
      <c r="AY160" s="16" t="s">
        <v>151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6" t="s">
        <v>89</v>
      </c>
      <c r="BK160" s="160">
        <f>ROUND(I160*H160,2)</f>
        <v>0</v>
      </c>
      <c r="BL160" s="16" t="s">
        <v>158</v>
      </c>
      <c r="BM160" s="159" t="s">
        <v>1778</v>
      </c>
    </row>
    <row r="161" spans="1:65" s="2" customFormat="1" ht="21.75" customHeight="1" x14ac:dyDescent="0.2">
      <c r="A161" s="31"/>
      <c r="B161" s="147"/>
      <c r="C161" s="148" t="s">
        <v>233</v>
      </c>
      <c r="D161" s="148" t="s">
        <v>153</v>
      </c>
      <c r="E161" s="149" t="s">
        <v>1779</v>
      </c>
      <c r="F161" s="150" t="s">
        <v>1780</v>
      </c>
      <c r="G161" s="151" t="s">
        <v>225</v>
      </c>
      <c r="H161" s="152">
        <v>190</v>
      </c>
      <c r="I161" s="153"/>
      <c r="J161" s="154">
        <f>ROUND(I161*H161,2)</f>
        <v>0</v>
      </c>
      <c r="K161" s="150" t="s">
        <v>1781</v>
      </c>
      <c r="L161" s="32"/>
      <c r="M161" s="155" t="s">
        <v>1</v>
      </c>
      <c r="N161" s="156" t="s">
        <v>44</v>
      </c>
      <c r="O161" s="57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9" t="s">
        <v>158</v>
      </c>
      <c r="AT161" s="159" t="s">
        <v>153</v>
      </c>
      <c r="AU161" s="159" t="s">
        <v>89</v>
      </c>
      <c r="AY161" s="16" t="s">
        <v>151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6" t="s">
        <v>89</v>
      </c>
      <c r="BK161" s="160">
        <f>ROUND(I161*H161,2)</f>
        <v>0</v>
      </c>
      <c r="BL161" s="16" t="s">
        <v>158</v>
      </c>
      <c r="BM161" s="159" t="s">
        <v>1782</v>
      </c>
    </row>
    <row r="162" spans="1:65" s="2" customFormat="1" ht="33" customHeight="1" x14ac:dyDescent="0.2">
      <c r="A162" s="31"/>
      <c r="B162" s="147"/>
      <c r="C162" s="148" t="s">
        <v>8</v>
      </c>
      <c r="D162" s="148" t="s">
        <v>153</v>
      </c>
      <c r="E162" s="149" t="s">
        <v>1783</v>
      </c>
      <c r="F162" s="150" t="s">
        <v>1784</v>
      </c>
      <c r="G162" s="151" t="s">
        <v>225</v>
      </c>
      <c r="H162" s="152">
        <v>190</v>
      </c>
      <c r="I162" s="153"/>
      <c r="J162" s="154">
        <f>ROUND(I162*H162,2)</f>
        <v>0</v>
      </c>
      <c r="K162" s="150" t="s">
        <v>157</v>
      </c>
      <c r="L162" s="32"/>
      <c r="M162" s="155" t="s">
        <v>1</v>
      </c>
      <c r="N162" s="156" t="s">
        <v>44</v>
      </c>
      <c r="O162" s="57"/>
      <c r="P162" s="157">
        <f>O162*H162</f>
        <v>0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9" t="s">
        <v>158</v>
      </c>
      <c r="AT162" s="159" t="s">
        <v>153</v>
      </c>
      <c r="AU162" s="159" t="s">
        <v>89</v>
      </c>
      <c r="AY162" s="16" t="s">
        <v>151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6" t="s">
        <v>89</v>
      </c>
      <c r="BK162" s="160">
        <f>ROUND(I162*H162,2)</f>
        <v>0</v>
      </c>
      <c r="BL162" s="16" t="s">
        <v>158</v>
      </c>
      <c r="BM162" s="159" t="s">
        <v>1785</v>
      </c>
    </row>
    <row r="163" spans="1:65" s="2" customFormat="1" ht="24" x14ac:dyDescent="0.2">
      <c r="A163" s="31"/>
      <c r="B163" s="147"/>
      <c r="C163" s="148" t="s">
        <v>243</v>
      </c>
      <c r="D163" s="148" t="s">
        <v>153</v>
      </c>
      <c r="E163" s="149" t="s">
        <v>1786</v>
      </c>
      <c r="F163" s="150" t="s">
        <v>1787</v>
      </c>
      <c r="G163" s="151" t="s">
        <v>180</v>
      </c>
      <c r="H163" s="152">
        <v>6.0000000000000001E-3</v>
      </c>
      <c r="I163" s="153"/>
      <c r="J163" s="154">
        <f>ROUND(I163*H163,2)</f>
        <v>0</v>
      </c>
      <c r="K163" s="150" t="s">
        <v>157</v>
      </c>
      <c r="L163" s="32"/>
      <c r="M163" s="155" t="s">
        <v>1</v>
      </c>
      <c r="N163" s="156" t="s">
        <v>44</v>
      </c>
      <c r="O163" s="57"/>
      <c r="P163" s="157">
        <f>O163*H163</f>
        <v>0</v>
      </c>
      <c r="Q163" s="157">
        <v>0</v>
      </c>
      <c r="R163" s="157">
        <f>Q163*H163</f>
        <v>0</v>
      </c>
      <c r="S163" s="157">
        <v>0</v>
      </c>
      <c r="T163" s="15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9" t="s">
        <v>158</v>
      </c>
      <c r="AT163" s="159" t="s">
        <v>153</v>
      </c>
      <c r="AU163" s="159" t="s">
        <v>89</v>
      </c>
      <c r="AY163" s="16" t="s">
        <v>151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6" t="s">
        <v>89</v>
      </c>
      <c r="BK163" s="160">
        <f>ROUND(I163*H163,2)</f>
        <v>0</v>
      </c>
      <c r="BL163" s="16" t="s">
        <v>158</v>
      </c>
      <c r="BM163" s="159" t="s">
        <v>1788</v>
      </c>
    </row>
    <row r="164" spans="1:65" s="13" customFormat="1" ht="11.25" x14ac:dyDescent="0.2">
      <c r="B164" s="161"/>
      <c r="D164" s="162" t="s">
        <v>160</v>
      </c>
      <c r="E164" s="163" t="s">
        <v>1</v>
      </c>
      <c r="F164" s="164" t="s">
        <v>1789</v>
      </c>
      <c r="H164" s="165">
        <v>6.0000000000000001E-3</v>
      </c>
      <c r="I164" s="166"/>
      <c r="L164" s="161"/>
      <c r="M164" s="167"/>
      <c r="N164" s="168"/>
      <c r="O164" s="168"/>
      <c r="P164" s="168"/>
      <c r="Q164" s="168"/>
      <c r="R164" s="168"/>
      <c r="S164" s="168"/>
      <c r="T164" s="169"/>
      <c r="AT164" s="163" t="s">
        <v>160</v>
      </c>
      <c r="AU164" s="163" t="s">
        <v>89</v>
      </c>
      <c r="AV164" s="13" t="s">
        <v>89</v>
      </c>
      <c r="AW164" s="13" t="s">
        <v>34</v>
      </c>
      <c r="AX164" s="13" t="s">
        <v>83</v>
      </c>
      <c r="AY164" s="163" t="s">
        <v>151</v>
      </c>
    </row>
    <row r="165" spans="1:65" s="2" customFormat="1" ht="16.5" customHeight="1" x14ac:dyDescent="0.2">
      <c r="A165" s="31"/>
      <c r="B165" s="147"/>
      <c r="C165" s="178" t="s">
        <v>249</v>
      </c>
      <c r="D165" s="178" t="s">
        <v>344</v>
      </c>
      <c r="E165" s="179" t="s">
        <v>1790</v>
      </c>
      <c r="F165" s="180" t="s">
        <v>1791</v>
      </c>
      <c r="G165" s="181" t="s">
        <v>763</v>
      </c>
      <c r="H165" s="182">
        <v>5.7</v>
      </c>
      <c r="I165" s="183"/>
      <c r="J165" s="184">
        <f>ROUND(I165*H165,2)</f>
        <v>0</v>
      </c>
      <c r="K165" s="180" t="s">
        <v>157</v>
      </c>
      <c r="L165" s="185"/>
      <c r="M165" s="186" t="s">
        <v>1</v>
      </c>
      <c r="N165" s="187" t="s">
        <v>44</v>
      </c>
      <c r="O165" s="57"/>
      <c r="P165" s="157">
        <f>O165*H165</f>
        <v>0</v>
      </c>
      <c r="Q165" s="157">
        <v>1E-3</v>
      </c>
      <c r="R165" s="157">
        <f>Q165*H165</f>
        <v>5.7000000000000002E-3</v>
      </c>
      <c r="S165" s="157">
        <v>0</v>
      </c>
      <c r="T165" s="15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9" t="s">
        <v>198</v>
      </c>
      <c r="AT165" s="159" t="s">
        <v>344</v>
      </c>
      <c r="AU165" s="159" t="s">
        <v>89</v>
      </c>
      <c r="AY165" s="16" t="s">
        <v>151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6" t="s">
        <v>89</v>
      </c>
      <c r="BK165" s="160">
        <f>ROUND(I165*H165,2)</f>
        <v>0</v>
      </c>
      <c r="BL165" s="16" t="s">
        <v>158</v>
      </c>
      <c r="BM165" s="159" t="s">
        <v>1792</v>
      </c>
    </row>
    <row r="166" spans="1:65" s="13" customFormat="1" ht="11.25" x14ac:dyDescent="0.2">
      <c r="B166" s="161"/>
      <c r="D166" s="162" t="s">
        <v>160</v>
      </c>
      <c r="E166" s="163" t="s">
        <v>1</v>
      </c>
      <c r="F166" s="164" t="s">
        <v>1793</v>
      </c>
      <c r="H166" s="165">
        <v>5.7</v>
      </c>
      <c r="I166" s="166"/>
      <c r="L166" s="161"/>
      <c r="M166" s="167"/>
      <c r="N166" s="168"/>
      <c r="O166" s="168"/>
      <c r="P166" s="168"/>
      <c r="Q166" s="168"/>
      <c r="R166" s="168"/>
      <c r="S166" s="168"/>
      <c r="T166" s="169"/>
      <c r="AT166" s="163" t="s">
        <v>160</v>
      </c>
      <c r="AU166" s="163" t="s">
        <v>89</v>
      </c>
      <c r="AV166" s="13" t="s">
        <v>89</v>
      </c>
      <c r="AW166" s="13" t="s">
        <v>34</v>
      </c>
      <c r="AX166" s="13" t="s">
        <v>83</v>
      </c>
      <c r="AY166" s="163" t="s">
        <v>151</v>
      </c>
    </row>
    <row r="167" spans="1:65" s="2" customFormat="1" ht="21.75" customHeight="1" x14ac:dyDescent="0.2">
      <c r="A167" s="31"/>
      <c r="B167" s="147"/>
      <c r="C167" s="148" t="s">
        <v>253</v>
      </c>
      <c r="D167" s="148" t="s">
        <v>153</v>
      </c>
      <c r="E167" s="149" t="s">
        <v>1794</v>
      </c>
      <c r="F167" s="150" t="s">
        <v>1795</v>
      </c>
      <c r="G167" s="151" t="s">
        <v>225</v>
      </c>
      <c r="H167" s="152">
        <v>380</v>
      </c>
      <c r="I167" s="153"/>
      <c r="J167" s="154">
        <f>ROUND(I167*H167,2)</f>
        <v>0</v>
      </c>
      <c r="K167" s="150" t="s">
        <v>157</v>
      </c>
      <c r="L167" s="32"/>
      <c r="M167" s="155" t="s">
        <v>1</v>
      </c>
      <c r="N167" s="156" t="s">
        <v>44</v>
      </c>
      <c r="O167" s="57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9" t="s">
        <v>158</v>
      </c>
      <c r="AT167" s="159" t="s">
        <v>153</v>
      </c>
      <c r="AU167" s="159" t="s">
        <v>89</v>
      </c>
      <c r="AY167" s="16" t="s">
        <v>151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6" t="s">
        <v>89</v>
      </c>
      <c r="BK167" s="160">
        <f>ROUND(I167*H167,2)</f>
        <v>0</v>
      </c>
      <c r="BL167" s="16" t="s">
        <v>158</v>
      </c>
      <c r="BM167" s="159" t="s">
        <v>1796</v>
      </c>
    </row>
    <row r="168" spans="1:65" s="13" customFormat="1" ht="11.25" x14ac:dyDescent="0.2">
      <c r="B168" s="161"/>
      <c r="D168" s="162" t="s">
        <v>160</v>
      </c>
      <c r="E168" s="163" t="s">
        <v>1</v>
      </c>
      <c r="F168" s="164" t="s">
        <v>1797</v>
      </c>
      <c r="H168" s="165">
        <v>380</v>
      </c>
      <c r="I168" s="166"/>
      <c r="L168" s="161"/>
      <c r="M168" s="167"/>
      <c r="N168" s="168"/>
      <c r="O168" s="168"/>
      <c r="P168" s="168"/>
      <c r="Q168" s="168"/>
      <c r="R168" s="168"/>
      <c r="S168" s="168"/>
      <c r="T168" s="169"/>
      <c r="AT168" s="163" t="s">
        <v>160</v>
      </c>
      <c r="AU168" s="163" t="s">
        <v>89</v>
      </c>
      <c r="AV168" s="13" t="s">
        <v>89</v>
      </c>
      <c r="AW168" s="13" t="s">
        <v>34</v>
      </c>
      <c r="AX168" s="13" t="s">
        <v>83</v>
      </c>
      <c r="AY168" s="163" t="s">
        <v>151</v>
      </c>
    </row>
    <row r="169" spans="1:65" s="2" customFormat="1" ht="16.5" customHeight="1" x14ac:dyDescent="0.2">
      <c r="A169" s="31"/>
      <c r="B169" s="147"/>
      <c r="C169" s="148" t="s">
        <v>258</v>
      </c>
      <c r="D169" s="148" t="s">
        <v>153</v>
      </c>
      <c r="E169" s="149" t="s">
        <v>1798</v>
      </c>
      <c r="F169" s="150" t="s">
        <v>1799</v>
      </c>
      <c r="G169" s="151" t="s">
        <v>156</v>
      </c>
      <c r="H169" s="152">
        <v>38</v>
      </c>
      <c r="I169" s="153"/>
      <c r="J169" s="154">
        <f>ROUND(I169*H169,2)</f>
        <v>0</v>
      </c>
      <c r="K169" s="150" t="s">
        <v>157</v>
      </c>
      <c r="L169" s="32"/>
      <c r="M169" s="155" t="s">
        <v>1</v>
      </c>
      <c r="N169" s="156" t="s">
        <v>44</v>
      </c>
      <c r="O169" s="57"/>
      <c r="P169" s="157">
        <f>O169*H169</f>
        <v>0</v>
      </c>
      <c r="Q169" s="157">
        <v>0</v>
      </c>
      <c r="R169" s="157">
        <f>Q169*H169</f>
        <v>0</v>
      </c>
      <c r="S169" s="157">
        <v>0</v>
      </c>
      <c r="T169" s="158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9" t="s">
        <v>158</v>
      </c>
      <c r="AT169" s="159" t="s">
        <v>153</v>
      </c>
      <c r="AU169" s="159" t="s">
        <v>89</v>
      </c>
      <c r="AY169" s="16" t="s">
        <v>151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16" t="s">
        <v>89</v>
      </c>
      <c r="BK169" s="160">
        <f>ROUND(I169*H169,2)</f>
        <v>0</v>
      </c>
      <c r="BL169" s="16" t="s">
        <v>158</v>
      </c>
      <c r="BM169" s="159" t="s">
        <v>1800</v>
      </c>
    </row>
    <row r="170" spans="1:65" s="13" customFormat="1" ht="11.25" x14ac:dyDescent="0.2">
      <c r="B170" s="161"/>
      <c r="D170" s="162" t="s">
        <v>160</v>
      </c>
      <c r="E170" s="163" t="s">
        <v>1</v>
      </c>
      <c r="F170" s="164" t="s">
        <v>1801</v>
      </c>
      <c r="H170" s="165">
        <v>38</v>
      </c>
      <c r="I170" s="166"/>
      <c r="L170" s="161"/>
      <c r="M170" s="167"/>
      <c r="N170" s="168"/>
      <c r="O170" s="168"/>
      <c r="P170" s="168"/>
      <c r="Q170" s="168"/>
      <c r="R170" s="168"/>
      <c r="S170" s="168"/>
      <c r="T170" s="169"/>
      <c r="AT170" s="163" t="s">
        <v>160</v>
      </c>
      <c r="AU170" s="163" t="s">
        <v>89</v>
      </c>
      <c r="AV170" s="13" t="s">
        <v>89</v>
      </c>
      <c r="AW170" s="13" t="s">
        <v>34</v>
      </c>
      <c r="AX170" s="13" t="s">
        <v>83</v>
      </c>
      <c r="AY170" s="163" t="s">
        <v>151</v>
      </c>
    </row>
    <row r="171" spans="1:65" s="2" customFormat="1" ht="21.75" customHeight="1" x14ac:dyDescent="0.2">
      <c r="A171" s="31"/>
      <c r="B171" s="147"/>
      <c r="C171" s="148" t="s">
        <v>263</v>
      </c>
      <c r="D171" s="148" t="s">
        <v>153</v>
      </c>
      <c r="E171" s="149" t="s">
        <v>1802</v>
      </c>
      <c r="F171" s="150" t="s">
        <v>1803</v>
      </c>
      <c r="G171" s="151" t="s">
        <v>156</v>
      </c>
      <c r="H171" s="152">
        <v>19</v>
      </c>
      <c r="I171" s="153"/>
      <c r="J171" s="154">
        <f>ROUND(I171*H171,2)</f>
        <v>0</v>
      </c>
      <c r="K171" s="150" t="s">
        <v>157</v>
      </c>
      <c r="L171" s="32"/>
      <c r="M171" s="155" t="s">
        <v>1</v>
      </c>
      <c r="N171" s="156" t="s">
        <v>44</v>
      </c>
      <c r="O171" s="57"/>
      <c r="P171" s="157">
        <f>O171*H171</f>
        <v>0</v>
      </c>
      <c r="Q171" s="157">
        <v>0</v>
      </c>
      <c r="R171" s="157">
        <f>Q171*H171</f>
        <v>0</v>
      </c>
      <c r="S171" s="157">
        <v>0</v>
      </c>
      <c r="T171" s="15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9" t="s">
        <v>158</v>
      </c>
      <c r="AT171" s="159" t="s">
        <v>153</v>
      </c>
      <c r="AU171" s="159" t="s">
        <v>89</v>
      </c>
      <c r="AY171" s="16" t="s">
        <v>151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6" t="s">
        <v>89</v>
      </c>
      <c r="BK171" s="160">
        <f>ROUND(I171*H171,2)</f>
        <v>0</v>
      </c>
      <c r="BL171" s="16" t="s">
        <v>158</v>
      </c>
      <c r="BM171" s="159" t="s">
        <v>1804</v>
      </c>
    </row>
    <row r="172" spans="1:65" s="2" customFormat="1" ht="21.75" customHeight="1" x14ac:dyDescent="0.2">
      <c r="A172" s="31"/>
      <c r="B172" s="147"/>
      <c r="C172" s="178" t="s">
        <v>7</v>
      </c>
      <c r="D172" s="178" t="s">
        <v>344</v>
      </c>
      <c r="E172" s="179" t="s">
        <v>1805</v>
      </c>
      <c r="F172" s="180" t="s">
        <v>1806</v>
      </c>
      <c r="G172" s="181" t="s">
        <v>156</v>
      </c>
      <c r="H172" s="182">
        <v>19</v>
      </c>
      <c r="I172" s="183"/>
      <c r="J172" s="184">
        <f>ROUND(I172*H172,2)</f>
        <v>0</v>
      </c>
      <c r="K172" s="180" t="s">
        <v>157</v>
      </c>
      <c r="L172" s="185"/>
      <c r="M172" s="186" t="s">
        <v>1</v>
      </c>
      <c r="N172" s="187" t="s">
        <v>44</v>
      </c>
      <c r="O172" s="57"/>
      <c r="P172" s="157">
        <f>O172*H172</f>
        <v>0</v>
      </c>
      <c r="Q172" s="157">
        <v>1</v>
      </c>
      <c r="R172" s="157">
        <f>Q172*H172</f>
        <v>19</v>
      </c>
      <c r="S172" s="157">
        <v>0</v>
      </c>
      <c r="T172" s="158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9" t="s">
        <v>198</v>
      </c>
      <c r="AT172" s="159" t="s">
        <v>344</v>
      </c>
      <c r="AU172" s="159" t="s">
        <v>89</v>
      </c>
      <c r="AY172" s="16" t="s">
        <v>151</v>
      </c>
      <c r="BE172" s="160">
        <f>IF(N172="základní",J172,0)</f>
        <v>0</v>
      </c>
      <c r="BF172" s="160">
        <f>IF(N172="snížená",J172,0)</f>
        <v>0</v>
      </c>
      <c r="BG172" s="160">
        <f>IF(N172="zákl. přenesená",J172,0)</f>
        <v>0</v>
      </c>
      <c r="BH172" s="160">
        <f>IF(N172="sníž. přenesená",J172,0)</f>
        <v>0</v>
      </c>
      <c r="BI172" s="160">
        <f>IF(N172="nulová",J172,0)</f>
        <v>0</v>
      </c>
      <c r="BJ172" s="16" t="s">
        <v>89</v>
      </c>
      <c r="BK172" s="160">
        <f>ROUND(I172*H172,2)</f>
        <v>0</v>
      </c>
      <c r="BL172" s="16" t="s">
        <v>158</v>
      </c>
      <c r="BM172" s="159" t="s">
        <v>1807</v>
      </c>
    </row>
    <row r="173" spans="1:65" s="12" customFormat="1" ht="22.9" customHeight="1" x14ac:dyDescent="0.2">
      <c r="B173" s="134"/>
      <c r="D173" s="135" t="s">
        <v>77</v>
      </c>
      <c r="E173" s="145" t="s">
        <v>158</v>
      </c>
      <c r="F173" s="145" t="s">
        <v>314</v>
      </c>
      <c r="I173" s="137"/>
      <c r="J173" s="146">
        <f>BK173</f>
        <v>0</v>
      </c>
      <c r="L173" s="134"/>
      <c r="M173" s="139"/>
      <c r="N173" s="140"/>
      <c r="O173" s="140"/>
      <c r="P173" s="141">
        <f>SUM(P174:P180)</f>
        <v>0</v>
      </c>
      <c r="Q173" s="140"/>
      <c r="R173" s="141">
        <f>SUM(R174:R180)</f>
        <v>0.10710206999999999</v>
      </c>
      <c r="S173" s="140"/>
      <c r="T173" s="142">
        <f>SUM(T174:T180)</f>
        <v>0</v>
      </c>
      <c r="AR173" s="135" t="s">
        <v>83</v>
      </c>
      <c r="AT173" s="143" t="s">
        <v>77</v>
      </c>
      <c r="AU173" s="143" t="s">
        <v>83</v>
      </c>
      <c r="AY173" s="135" t="s">
        <v>151</v>
      </c>
      <c r="BK173" s="144">
        <f>SUM(BK174:BK180)</f>
        <v>0</v>
      </c>
    </row>
    <row r="174" spans="1:65" s="2" customFormat="1" ht="16.5" customHeight="1" x14ac:dyDescent="0.2">
      <c r="A174" s="31"/>
      <c r="B174" s="147"/>
      <c r="C174" s="148" t="s">
        <v>271</v>
      </c>
      <c r="D174" s="148" t="s">
        <v>153</v>
      </c>
      <c r="E174" s="149" t="s">
        <v>1808</v>
      </c>
      <c r="F174" s="150" t="s">
        <v>1809</v>
      </c>
      <c r="G174" s="151" t="s">
        <v>156</v>
      </c>
      <c r="H174" s="152">
        <v>4.4999999999999998E-2</v>
      </c>
      <c r="I174" s="153"/>
      <c r="J174" s="154">
        <f>ROUND(I174*H174,2)</f>
        <v>0</v>
      </c>
      <c r="K174" s="150" t="s">
        <v>157</v>
      </c>
      <c r="L174" s="32"/>
      <c r="M174" s="155" t="s">
        <v>1</v>
      </c>
      <c r="N174" s="156" t="s">
        <v>44</v>
      </c>
      <c r="O174" s="57"/>
      <c r="P174" s="157">
        <f>O174*H174</f>
        <v>0</v>
      </c>
      <c r="Q174" s="157">
        <v>2.2564500000000001</v>
      </c>
      <c r="R174" s="157">
        <f>Q174*H174</f>
        <v>0.10154025</v>
      </c>
      <c r="S174" s="157">
        <v>0</v>
      </c>
      <c r="T174" s="158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9" t="s">
        <v>158</v>
      </c>
      <c r="AT174" s="159" t="s">
        <v>153</v>
      </c>
      <c r="AU174" s="159" t="s">
        <v>89</v>
      </c>
      <c r="AY174" s="16" t="s">
        <v>151</v>
      </c>
      <c r="BE174" s="160">
        <f>IF(N174="základní",J174,0)</f>
        <v>0</v>
      </c>
      <c r="BF174" s="160">
        <f>IF(N174="snížená",J174,0)</f>
        <v>0</v>
      </c>
      <c r="BG174" s="160">
        <f>IF(N174="zákl. přenesená",J174,0)</f>
        <v>0</v>
      </c>
      <c r="BH174" s="160">
        <f>IF(N174="sníž. přenesená",J174,0)</f>
        <v>0</v>
      </c>
      <c r="BI174" s="160">
        <f>IF(N174="nulová",J174,0)</f>
        <v>0</v>
      </c>
      <c r="BJ174" s="16" t="s">
        <v>89</v>
      </c>
      <c r="BK174" s="160">
        <f>ROUND(I174*H174,2)</f>
        <v>0</v>
      </c>
      <c r="BL174" s="16" t="s">
        <v>158</v>
      </c>
      <c r="BM174" s="159" t="s">
        <v>1810</v>
      </c>
    </row>
    <row r="175" spans="1:65" s="13" customFormat="1" ht="11.25" x14ac:dyDescent="0.2">
      <c r="B175" s="161"/>
      <c r="D175" s="162" t="s">
        <v>160</v>
      </c>
      <c r="E175" s="163" t="s">
        <v>1</v>
      </c>
      <c r="F175" s="164" t="s">
        <v>1811</v>
      </c>
      <c r="H175" s="165">
        <v>4.4999999999999998E-2</v>
      </c>
      <c r="I175" s="166"/>
      <c r="L175" s="161"/>
      <c r="M175" s="167"/>
      <c r="N175" s="168"/>
      <c r="O175" s="168"/>
      <c r="P175" s="168"/>
      <c r="Q175" s="168"/>
      <c r="R175" s="168"/>
      <c r="S175" s="168"/>
      <c r="T175" s="169"/>
      <c r="AT175" s="163" t="s">
        <v>160</v>
      </c>
      <c r="AU175" s="163" t="s">
        <v>89</v>
      </c>
      <c r="AV175" s="13" t="s">
        <v>89</v>
      </c>
      <c r="AW175" s="13" t="s">
        <v>34</v>
      </c>
      <c r="AX175" s="13" t="s">
        <v>83</v>
      </c>
      <c r="AY175" s="163" t="s">
        <v>151</v>
      </c>
    </row>
    <row r="176" spans="1:65" s="2" customFormat="1" ht="16.5" customHeight="1" x14ac:dyDescent="0.2">
      <c r="A176" s="31"/>
      <c r="B176" s="147"/>
      <c r="C176" s="148" t="s">
        <v>275</v>
      </c>
      <c r="D176" s="148" t="s">
        <v>153</v>
      </c>
      <c r="E176" s="149" t="s">
        <v>1812</v>
      </c>
      <c r="F176" s="150" t="s">
        <v>1813</v>
      </c>
      <c r="G176" s="151" t="s">
        <v>225</v>
      </c>
      <c r="H176" s="152">
        <v>0.6</v>
      </c>
      <c r="I176" s="153"/>
      <c r="J176" s="154">
        <f>ROUND(I176*H176,2)</f>
        <v>0</v>
      </c>
      <c r="K176" s="150" t="s">
        <v>157</v>
      </c>
      <c r="L176" s="32"/>
      <c r="M176" s="155" t="s">
        <v>1</v>
      </c>
      <c r="N176" s="156" t="s">
        <v>44</v>
      </c>
      <c r="O176" s="57"/>
      <c r="P176" s="157">
        <f>O176*H176</f>
        <v>0</v>
      </c>
      <c r="Q176" s="157">
        <v>5.7600000000000004E-3</v>
      </c>
      <c r="R176" s="157">
        <f>Q176*H176</f>
        <v>3.4560000000000003E-3</v>
      </c>
      <c r="S176" s="157">
        <v>0</v>
      </c>
      <c r="T176" s="15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9" t="s">
        <v>158</v>
      </c>
      <c r="AT176" s="159" t="s">
        <v>153</v>
      </c>
      <c r="AU176" s="159" t="s">
        <v>89</v>
      </c>
      <c r="AY176" s="16" t="s">
        <v>151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6" t="s">
        <v>89</v>
      </c>
      <c r="BK176" s="160">
        <f>ROUND(I176*H176,2)</f>
        <v>0</v>
      </c>
      <c r="BL176" s="16" t="s">
        <v>158</v>
      </c>
      <c r="BM176" s="159" t="s">
        <v>1814</v>
      </c>
    </row>
    <row r="177" spans="1:65" s="13" customFormat="1" ht="11.25" x14ac:dyDescent="0.2">
      <c r="B177" s="161"/>
      <c r="D177" s="162" t="s">
        <v>160</v>
      </c>
      <c r="E177" s="163" t="s">
        <v>1</v>
      </c>
      <c r="F177" s="164" t="s">
        <v>1815</v>
      </c>
      <c r="H177" s="165">
        <v>0.6</v>
      </c>
      <c r="I177" s="166"/>
      <c r="L177" s="161"/>
      <c r="M177" s="167"/>
      <c r="N177" s="168"/>
      <c r="O177" s="168"/>
      <c r="P177" s="168"/>
      <c r="Q177" s="168"/>
      <c r="R177" s="168"/>
      <c r="S177" s="168"/>
      <c r="T177" s="169"/>
      <c r="AT177" s="163" t="s">
        <v>160</v>
      </c>
      <c r="AU177" s="163" t="s">
        <v>89</v>
      </c>
      <c r="AV177" s="13" t="s">
        <v>89</v>
      </c>
      <c r="AW177" s="13" t="s">
        <v>34</v>
      </c>
      <c r="AX177" s="13" t="s">
        <v>83</v>
      </c>
      <c r="AY177" s="163" t="s">
        <v>151</v>
      </c>
    </row>
    <row r="178" spans="1:65" s="2" customFormat="1" ht="16.5" customHeight="1" x14ac:dyDescent="0.2">
      <c r="A178" s="31"/>
      <c r="B178" s="147"/>
      <c r="C178" s="148" t="s">
        <v>281</v>
      </c>
      <c r="D178" s="148" t="s">
        <v>153</v>
      </c>
      <c r="E178" s="149" t="s">
        <v>1816</v>
      </c>
      <c r="F178" s="150" t="s">
        <v>1817</v>
      </c>
      <c r="G178" s="151" t="s">
        <v>225</v>
      </c>
      <c r="H178" s="152">
        <v>0.6</v>
      </c>
      <c r="I178" s="153"/>
      <c r="J178" s="154">
        <f>ROUND(I178*H178,2)</f>
        <v>0</v>
      </c>
      <c r="K178" s="150" t="s">
        <v>157</v>
      </c>
      <c r="L178" s="32"/>
      <c r="M178" s="155" t="s">
        <v>1</v>
      </c>
      <c r="N178" s="156" t="s">
        <v>44</v>
      </c>
      <c r="O178" s="57"/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9" t="s">
        <v>158</v>
      </c>
      <c r="AT178" s="159" t="s">
        <v>153</v>
      </c>
      <c r="AU178" s="159" t="s">
        <v>89</v>
      </c>
      <c r="AY178" s="16" t="s">
        <v>151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6" t="s">
        <v>89</v>
      </c>
      <c r="BK178" s="160">
        <f>ROUND(I178*H178,2)</f>
        <v>0</v>
      </c>
      <c r="BL178" s="16" t="s">
        <v>158</v>
      </c>
      <c r="BM178" s="159" t="s">
        <v>1818</v>
      </c>
    </row>
    <row r="179" spans="1:65" s="2" customFormat="1" ht="24" x14ac:dyDescent="0.2">
      <c r="A179" s="31"/>
      <c r="B179" s="147"/>
      <c r="C179" s="148" t="s">
        <v>287</v>
      </c>
      <c r="D179" s="148" t="s">
        <v>153</v>
      </c>
      <c r="E179" s="149" t="s">
        <v>1819</v>
      </c>
      <c r="F179" s="150" t="s">
        <v>1820</v>
      </c>
      <c r="G179" s="151" t="s">
        <v>180</v>
      </c>
      <c r="H179" s="152">
        <v>2E-3</v>
      </c>
      <c r="I179" s="153"/>
      <c r="J179" s="154">
        <f>ROUND(I179*H179,2)</f>
        <v>0</v>
      </c>
      <c r="K179" s="150" t="s">
        <v>157</v>
      </c>
      <c r="L179" s="32"/>
      <c r="M179" s="155" t="s">
        <v>1</v>
      </c>
      <c r="N179" s="156" t="s">
        <v>44</v>
      </c>
      <c r="O179" s="57"/>
      <c r="P179" s="157">
        <f>O179*H179</f>
        <v>0</v>
      </c>
      <c r="Q179" s="157">
        <v>1.05291</v>
      </c>
      <c r="R179" s="157">
        <f>Q179*H179</f>
        <v>2.10582E-3</v>
      </c>
      <c r="S179" s="157">
        <v>0</v>
      </c>
      <c r="T179" s="15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9" t="s">
        <v>158</v>
      </c>
      <c r="AT179" s="159" t="s">
        <v>153</v>
      </c>
      <c r="AU179" s="159" t="s">
        <v>89</v>
      </c>
      <c r="AY179" s="16" t="s">
        <v>151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16" t="s">
        <v>89</v>
      </c>
      <c r="BK179" s="160">
        <f>ROUND(I179*H179,2)</f>
        <v>0</v>
      </c>
      <c r="BL179" s="16" t="s">
        <v>158</v>
      </c>
      <c r="BM179" s="159" t="s">
        <v>1821</v>
      </c>
    </row>
    <row r="180" spans="1:65" s="13" customFormat="1" ht="11.25" x14ac:dyDescent="0.2">
      <c r="B180" s="161"/>
      <c r="D180" s="162" t="s">
        <v>160</v>
      </c>
      <c r="E180" s="163" t="s">
        <v>1</v>
      </c>
      <c r="F180" s="164" t="s">
        <v>1822</v>
      </c>
      <c r="H180" s="165">
        <v>2E-3</v>
      </c>
      <c r="I180" s="166"/>
      <c r="L180" s="161"/>
      <c r="M180" s="167"/>
      <c r="N180" s="168"/>
      <c r="O180" s="168"/>
      <c r="P180" s="168"/>
      <c r="Q180" s="168"/>
      <c r="R180" s="168"/>
      <c r="S180" s="168"/>
      <c r="T180" s="169"/>
      <c r="AT180" s="163" t="s">
        <v>160</v>
      </c>
      <c r="AU180" s="163" t="s">
        <v>89</v>
      </c>
      <c r="AV180" s="13" t="s">
        <v>89</v>
      </c>
      <c r="AW180" s="13" t="s">
        <v>34</v>
      </c>
      <c r="AX180" s="13" t="s">
        <v>83</v>
      </c>
      <c r="AY180" s="163" t="s">
        <v>151</v>
      </c>
    </row>
    <row r="181" spans="1:65" s="12" customFormat="1" ht="22.9" customHeight="1" x14ac:dyDescent="0.2">
      <c r="B181" s="134"/>
      <c r="D181" s="135" t="s">
        <v>77</v>
      </c>
      <c r="E181" s="145" t="s">
        <v>177</v>
      </c>
      <c r="F181" s="145" t="s">
        <v>1823</v>
      </c>
      <c r="I181" s="137"/>
      <c r="J181" s="146">
        <f>BK181</f>
        <v>0</v>
      </c>
      <c r="L181" s="134"/>
      <c r="M181" s="139"/>
      <c r="N181" s="140"/>
      <c r="O181" s="140"/>
      <c r="P181" s="141">
        <f>SUM(P182:P194)</f>
        <v>0</v>
      </c>
      <c r="Q181" s="140"/>
      <c r="R181" s="141">
        <f>SUM(R182:R194)</f>
        <v>42.88167</v>
      </c>
      <c r="S181" s="140"/>
      <c r="T181" s="142">
        <f>SUM(T182:T194)</f>
        <v>0</v>
      </c>
      <c r="AR181" s="135" t="s">
        <v>83</v>
      </c>
      <c r="AT181" s="143" t="s">
        <v>77</v>
      </c>
      <c r="AU181" s="143" t="s">
        <v>83</v>
      </c>
      <c r="AY181" s="135" t="s">
        <v>151</v>
      </c>
      <c r="BK181" s="144">
        <f>SUM(BK182:BK194)</f>
        <v>0</v>
      </c>
    </row>
    <row r="182" spans="1:65" s="2" customFormat="1" ht="16.5" customHeight="1" x14ac:dyDescent="0.2">
      <c r="A182" s="31"/>
      <c r="B182" s="147"/>
      <c r="C182" s="148" t="s">
        <v>292</v>
      </c>
      <c r="D182" s="148" t="s">
        <v>153</v>
      </c>
      <c r="E182" s="149" t="s">
        <v>1824</v>
      </c>
      <c r="F182" s="150" t="s">
        <v>1825</v>
      </c>
      <c r="G182" s="151" t="s">
        <v>225</v>
      </c>
      <c r="H182" s="152">
        <v>350</v>
      </c>
      <c r="I182" s="153"/>
      <c r="J182" s="154">
        <f>ROUND(I182*H182,2)</f>
        <v>0</v>
      </c>
      <c r="K182" s="150" t="s">
        <v>157</v>
      </c>
      <c r="L182" s="32"/>
      <c r="M182" s="155" t="s">
        <v>1</v>
      </c>
      <c r="N182" s="156" t="s">
        <v>44</v>
      </c>
      <c r="O182" s="57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9" t="s">
        <v>158</v>
      </c>
      <c r="AT182" s="159" t="s">
        <v>153</v>
      </c>
      <c r="AU182" s="159" t="s">
        <v>89</v>
      </c>
      <c r="AY182" s="16" t="s">
        <v>151</v>
      </c>
      <c r="BE182" s="160">
        <f>IF(N182="základní",J182,0)</f>
        <v>0</v>
      </c>
      <c r="BF182" s="160">
        <f>IF(N182="snížená",J182,0)</f>
        <v>0</v>
      </c>
      <c r="BG182" s="160">
        <f>IF(N182="zákl. přenesená",J182,0)</f>
        <v>0</v>
      </c>
      <c r="BH182" s="160">
        <f>IF(N182="sníž. přenesená",J182,0)</f>
        <v>0</v>
      </c>
      <c r="BI182" s="160">
        <f>IF(N182="nulová",J182,0)</f>
        <v>0</v>
      </c>
      <c r="BJ182" s="16" t="s">
        <v>89</v>
      </c>
      <c r="BK182" s="160">
        <f>ROUND(I182*H182,2)</f>
        <v>0</v>
      </c>
      <c r="BL182" s="16" t="s">
        <v>158</v>
      </c>
      <c r="BM182" s="159" t="s">
        <v>1826</v>
      </c>
    </row>
    <row r="183" spans="1:65" s="13" customFormat="1" ht="11.25" x14ac:dyDescent="0.2">
      <c r="B183" s="161"/>
      <c r="D183" s="162" t="s">
        <v>160</v>
      </c>
      <c r="E183" s="163" t="s">
        <v>1</v>
      </c>
      <c r="F183" s="164" t="s">
        <v>1827</v>
      </c>
      <c r="H183" s="165">
        <v>350</v>
      </c>
      <c r="I183" s="166"/>
      <c r="L183" s="161"/>
      <c r="M183" s="167"/>
      <c r="N183" s="168"/>
      <c r="O183" s="168"/>
      <c r="P183" s="168"/>
      <c r="Q183" s="168"/>
      <c r="R183" s="168"/>
      <c r="S183" s="168"/>
      <c r="T183" s="169"/>
      <c r="AT183" s="163" t="s">
        <v>160</v>
      </c>
      <c r="AU183" s="163" t="s">
        <v>89</v>
      </c>
      <c r="AV183" s="13" t="s">
        <v>89</v>
      </c>
      <c r="AW183" s="13" t="s">
        <v>34</v>
      </c>
      <c r="AX183" s="13" t="s">
        <v>83</v>
      </c>
      <c r="AY183" s="163" t="s">
        <v>151</v>
      </c>
    </row>
    <row r="184" spans="1:65" s="2" customFormat="1" ht="24" x14ac:dyDescent="0.2">
      <c r="A184" s="31"/>
      <c r="B184" s="147"/>
      <c r="C184" s="148" t="s">
        <v>297</v>
      </c>
      <c r="D184" s="148" t="s">
        <v>153</v>
      </c>
      <c r="E184" s="149" t="s">
        <v>1828</v>
      </c>
      <c r="F184" s="150" t="s">
        <v>1829</v>
      </c>
      <c r="G184" s="151" t="s">
        <v>225</v>
      </c>
      <c r="H184" s="152">
        <v>16</v>
      </c>
      <c r="I184" s="153"/>
      <c r="J184" s="154">
        <f>ROUND(I184*H184,2)</f>
        <v>0</v>
      </c>
      <c r="K184" s="150" t="s">
        <v>157</v>
      </c>
      <c r="L184" s="32"/>
      <c r="M184" s="155" t="s">
        <v>1</v>
      </c>
      <c r="N184" s="156" t="s">
        <v>44</v>
      </c>
      <c r="O184" s="57"/>
      <c r="P184" s="157">
        <f>O184*H184</f>
        <v>0</v>
      </c>
      <c r="Q184" s="157">
        <v>8.4250000000000005E-2</v>
      </c>
      <c r="R184" s="157">
        <f>Q184*H184</f>
        <v>1.3480000000000001</v>
      </c>
      <c r="S184" s="157">
        <v>0</v>
      </c>
      <c r="T184" s="158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9" t="s">
        <v>158</v>
      </c>
      <c r="AT184" s="159" t="s">
        <v>153</v>
      </c>
      <c r="AU184" s="159" t="s">
        <v>89</v>
      </c>
      <c r="AY184" s="16" t="s">
        <v>151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16" t="s">
        <v>89</v>
      </c>
      <c r="BK184" s="160">
        <f>ROUND(I184*H184,2)</f>
        <v>0</v>
      </c>
      <c r="BL184" s="16" t="s">
        <v>158</v>
      </c>
      <c r="BM184" s="159" t="s">
        <v>1830</v>
      </c>
    </row>
    <row r="185" spans="1:65" s="13" customFormat="1" ht="11.25" x14ac:dyDescent="0.2">
      <c r="B185" s="161"/>
      <c r="D185" s="162" t="s">
        <v>160</v>
      </c>
      <c r="E185" s="163" t="s">
        <v>1</v>
      </c>
      <c r="F185" s="164" t="s">
        <v>1831</v>
      </c>
      <c r="H185" s="165">
        <v>16</v>
      </c>
      <c r="I185" s="166"/>
      <c r="L185" s="161"/>
      <c r="M185" s="167"/>
      <c r="N185" s="168"/>
      <c r="O185" s="168"/>
      <c r="P185" s="168"/>
      <c r="Q185" s="168"/>
      <c r="R185" s="168"/>
      <c r="S185" s="168"/>
      <c r="T185" s="169"/>
      <c r="AT185" s="163" t="s">
        <v>160</v>
      </c>
      <c r="AU185" s="163" t="s">
        <v>89</v>
      </c>
      <c r="AV185" s="13" t="s">
        <v>89</v>
      </c>
      <c r="AW185" s="13" t="s">
        <v>34</v>
      </c>
      <c r="AX185" s="13" t="s">
        <v>83</v>
      </c>
      <c r="AY185" s="163" t="s">
        <v>151</v>
      </c>
    </row>
    <row r="186" spans="1:65" s="2" customFormat="1" ht="16.5" customHeight="1" x14ac:dyDescent="0.2">
      <c r="A186" s="31"/>
      <c r="B186" s="147"/>
      <c r="C186" s="178" t="s">
        <v>303</v>
      </c>
      <c r="D186" s="178" t="s">
        <v>344</v>
      </c>
      <c r="E186" s="179" t="s">
        <v>1832</v>
      </c>
      <c r="F186" s="180" t="s">
        <v>1833</v>
      </c>
      <c r="G186" s="181" t="s">
        <v>225</v>
      </c>
      <c r="H186" s="182">
        <v>15.15</v>
      </c>
      <c r="I186" s="183"/>
      <c r="J186" s="184">
        <f>ROUND(I186*H186,2)</f>
        <v>0</v>
      </c>
      <c r="K186" s="180" t="s">
        <v>157</v>
      </c>
      <c r="L186" s="185"/>
      <c r="M186" s="186" t="s">
        <v>1</v>
      </c>
      <c r="N186" s="187" t="s">
        <v>44</v>
      </c>
      <c r="O186" s="57"/>
      <c r="P186" s="157">
        <f>O186*H186</f>
        <v>0</v>
      </c>
      <c r="Q186" s="157">
        <v>0.113</v>
      </c>
      <c r="R186" s="157">
        <f>Q186*H186</f>
        <v>1.7119500000000001</v>
      </c>
      <c r="S186" s="157">
        <v>0</v>
      </c>
      <c r="T186" s="158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9" t="s">
        <v>198</v>
      </c>
      <c r="AT186" s="159" t="s">
        <v>344</v>
      </c>
      <c r="AU186" s="159" t="s">
        <v>89</v>
      </c>
      <c r="AY186" s="16" t="s">
        <v>151</v>
      </c>
      <c r="BE186" s="160">
        <f>IF(N186="základní",J186,0)</f>
        <v>0</v>
      </c>
      <c r="BF186" s="160">
        <f>IF(N186="snížená",J186,0)</f>
        <v>0</v>
      </c>
      <c r="BG186" s="160">
        <f>IF(N186="zákl. přenesená",J186,0)</f>
        <v>0</v>
      </c>
      <c r="BH186" s="160">
        <f>IF(N186="sníž. přenesená",J186,0)</f>
        <v>0</v>
      </c>
      <c r="BI186" s="160">
        <f>IF(N186="nulová",J186,0)</f>
        <v>0</v>
      </c>
      <c r="BJ186" s="16" t="s">
        <v>89</v>
      </c>
      <c r="BK186" s="160">
        <f>ROUND(I186*H186,2)</f>
        <v>0</v>
      </c>
      <c r="BL186" s="16" t="s">
        <v>158</v>
      </c>
      <c r="BM186" s="159" t="s">
        <v>1834</v>
      </c>
    </row>
    <row r="187" spans="1:65" s="13" customFormat="1" ht="11.25" x14ac:dyDescent="0.2">
      <c r="B187" s="161"/>
      <c r="D187" s="162" t="s">
        <v>160</v>
      </c>
      <c r="F187" s="164" t="s">
        <v>1835</v>
      </c>
      <c r="H187" s="165">
        <v>15.15</v>
      </c>
      <c r="I187" s="166"/>
      <c r="L187" s="161"/>
      <c r="M187" s="167"/>
      <c r="N187" s="168"/>
      <c r="O187" s="168"/>
      <c r="P187" s="168"/>
      <c r="Q187" s="168"/>
      <c r="R187" s="168"/>
      <c r="S187" s="168"/>
      <c r="T187" s="169"/>
      <c r="AT187" s="163" t="s">
        <v>160</v>
      </c>
      <c r="AU187" s="163" t="s">
        <v>89</v>
      </c>
      <c r="AV187" s="13" t="s">
        <v>89</v>
      </c>
      <c r="AW187" s="13" t="s">
        <v>3</v>
      </c>
      <c r="AX187" s="13" t="s">
        <v>83</v>
      </c>
      <c r="AY187" s="163" t="s">
        <v>151</v>
      </c>
    </row>
    <row r="188" spans="1:65" s="2" customFormat="1" ht="16.5" customHeight="1" x14ac:dyDescent="0.2">
      <c r="A188" s="31"/>
      <c r="B188" s="147"/>
      <c r="C188" s="178" t="s">
        <v>309</v>
      </c>
      <c r="D188" s="178" t="s">
        <v>344</v>
      </c>
      <c r="E188" s="179" t="s">
        <v>1836</v>
      </c>
      <c r="F188" s="180" t="s">
        <v>1837</v>
      </c>
      <c r="G188" s="181" t="s">
        <v>225</v>
      </c>
      <c r="H188" s="182">
        <v>1.01</v>
      </c>
      <c r="I188" s="183"/>
      <c r="J188" s="184">
        <f>ROUND(I188*H188,2)</f>
        <v>0</v>
      </c>
      <c r="K188" s="180" t="s">
        <v>157</v>
      </c>
      <c r="L188" s="185"/>
      <c r="M188" s="186" t="s">
        <v>1</v>
      </c>
      <c r="N188" s="187" t="s">
        <v>44</v>
      </c>
      <c r="O188" s="57"/>
      <c r="P188" s="157">
        <f>O188*H188</f>
        <v>0</v>
      </c>
      <c r="Q188" s="157">
        <v>0.113</v>
      </c>
      <c r="R188" s="157">
        <f>Q188*H188</f>
        <v>0.11413000000000001</v>
      </c>
      <c r="S188" s="157">
        <v>0</v>
      </c>
      <c r="T188" s="158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9" t="s">
        <v>198</v>
      </c>
      <c r="AT188" s="159" t="s">
        <v>344</v>
      </c>
      <c r="AU188" s="159" t="s">
        <v>89</v>
      </c>
      <c r="AY188" s="16" t="s">
        <v>151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16" t="s">
        <v>89</v>
      </c>
      <c r="BK188" s="160">
        <f>ROUND(I188*H188,2)</f>
        <v>0</v>
      </c>
      <c r="BL188" s="16" t="s">
        <v>158</v>
      </c>
      <c r="BM188" s="159" t="s">
        <v>1838</v>
      </c>
    </row>
    <row r="189" spans="1:65" s="13" customFormat="1" ht="11.25" x14ac:dyDescent="0.2">
      <c r="B189" s="161"/>
      <c r="D189" s="162" t="s">
        <v>160</v>
      </c>
      <c r="F189" s="164" t="s">
        <v>1839</v>
      </c>
      <c r="H189" s="165">
        <v>1.01</v>
      </c>
      <c r="I189" s="166"/>
      <c r="L189" s="161"/>
      <c r="M189" s="167"/>
      <c r="N189" s="168"/>
      <c r="O189" s="168"/>
      <c r="P189" s="168"/>
      <c r="Q189" s="168"/>
      <c r="R189" s="168"/>
      <c r="S189" s="168"/>
      <c r="T189" s="169"/>
      <c r="AT189" s="163" t="s">
        <v>160</v>
      </c>
      <c r="AU189" s="163" t="s">
        <v>89</v>
      </c>
      <c r="AV189" s="13" t="s">
        <v>89</v>
      </c>
      <c r="AW189" s="13" t="s">
        <v>3</v>
      </c>
      <c r="AX189" s="13" t="s">
        <v>83</v>
      </c>
      <c r="AY189" s="163" t="s">
        <v>151</v>
      </c>
    </row>
    <row r="190" spans="1:65" s="2" customFormat="1" ht="24" x14ac:dyDescent="0.2">
      <c r="A190" s="31"/>
      <c r="B190" s="147"/>
      <c r="C190" s="148" t="s">
        <v>315</v>
      </c>
      <c r="D190" s="148" t="s">
        <v>153</v>
      </c>
      <c r="E190" s="149" t="s">
        <v>1840</v>
      </c>
      <c r="F190" s="150" t="s">
        <v>1841</v>
      </c>
      <c r="G190" s="151" t="s">
        <v>225</v>
      </c>
      <c r="H190" s="152">
        <v>167</v>
      </c>
      <c r="I190" s="153"/>
      <c r="J190" s="154">
        <f>ROUND(I190*H190,2)</f>
        <v>0</v>
      </c>
      <c r="K190" s="150" t="s">
        <v>157</v>
      </c>
      <c r="L190" s="32"/>
      <c r="M190" s="155" t="s">
        <v>1</v>
      </c>
      <c r="N190" s="156" t="s">
        <v>44</v>
      </c>
      <c r="O190" s="57"/>
      <c r="P190" s="157">
        <f>O190*H190</f>
        <v>0</v>
      </c>
      <c r="Q190" s="157">
        <v>8.4250000000000005E-2</v>
      </c>
      <c r="R190" s="157">
        <f>Q190*H190</f>
        <v>14.069750000000001</v>
      </c>
      <c r="S190" s="157">
        <v>0</v>
      </c>
      <c r="T190" s="158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9" t="s">
        <v>158</v>
      </c>
      <c r="AT190" s="159" t="s">
        <v>153</v>
      </c>
      <c r="AU190" s="159" t="s">
        <v>89</v>
      </c>
      <c r="AY190" s="16" t="s">
        <v>151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6" t="s">
        <v>89</v>
      </c>
      <c r="BK190" s="160">
        <f>ROUND(I190*H190,2)</f>
        <v>0</v>
      </c>
      <c r="BL190" s="16" t="s">
        <v>158</v>
      </c>
      <c r="BM190" s="159" t="s">
        <v>1842</v>
      </c>
    </row>
    <row r="191" spans="1:65" s="13" customFormat="1" ht="11.25" x14ac:dyDescent="0.2">
      <c r="B191" s="161"/>
      <c r="D191" s="162" t="s">
        <v>160</v>
      </c>
      <c r="E191" s="163" t="s">
        <v>1</v>
      </c>
      <c r="F191" s="164" t="s">
        <v>1843</v>
      </c>
      <c r="H191" s="165">
        <v>167</v>
      </c>
      <c r="I191" s="166"/>
      <c r="L191" s="161"/>
      <c r="M191" s="167"/>
      <c r="N191" s="168"/>
      <c r="O191" s="168"/>
      <c r="P191" s="168"/>
      <c r="Q191" s="168"/>
      <c r="R191" s="168"/>
      <c r="S191" s="168"/>
      <c r="T191" s="169"/>
      <c r="AT191" s="163" t="s">
        <v>160</v>
      </c>
      <c r="AU191" s="163" t="s">
        <v>89</v>
      </c>
      <c r="AV191" s="13" t="s">
        <v>89</v>
      </c>
      <c r="AW191" s="13" t="s">
        <v>34</v>
      </c>
      <c r="AX191" s="13" t="s">
        <v>83</v>
      </c>
      <c r="AY191" s="163" t="s">
        <v>151</v>
      </c>
    </row>
    <row r="192" spans="1:65" s="2" customFormat="1" ht="16.5" customHeight="1" x14ac:dyDescent="0.2">
      <c r="A192" s="31"/>
      <c r="B192" s="147"/>
      <c r="C192" s="178" t="s">
        <v>320</v>
      </c>
      <c r="D192" s="178" t="s">
        <v>344</v>
      </c>
      <c r="E192" s="179" t="s">
        <v>1844</v>
      </c>
      <c r="F192" s="180" t="s">
        <v>1845</v>
      </c>
      <c r="G192" s="181" t="s">
        <v>225</v>
      </c>
      <c r="H192" s="182">
        <v>168.67</v>
      </c>
      <c r="I192" s="183"/>
      <c r="J192" s="184">
        <f>ROUND(I192*H192,2)</f>
        <v>0</v>
      </c>
      <c r="K192" s="180" t="s">
        <v>157</v>
      </c>
      <c r="L192" s="185"/>
      <c r="M192" s="186" t="s">
        <v>1</v>
      </c>
      <c r="N192" s="187" t="s">
        <v>44</v>
      </c>
      <c r="O192" s="57"/>
      <c r="P192" s="157">
        <f>O192*H192</f>
        <v>0</v>
      </c>
      <c r="Q192" s="157">
        <v>0.152</v>
      </c>
      <c r="R192" s="157">
        <f>Q192*H192</f>
        <v>25.637839999999997</v>
      </c>
      <c r="S192" s="157">
        <v>0</v>
      </c>
      <c r="T192" s="158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9" t="s">
        <v>198</v>
      </c>
      <c r="AT192" s="159" t="s">
        <v>344</v>
      </c>
      <c r="AU192" s="159" t="s">
        <v>89</v>
      </c>
      <c r="AY192" s="16" t="s">
        <v>151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6" t="s">
        <v>89</v>
      </c>
      <c r="BK192" s="160">
        <f>ROUND(I192*H192,2)</f>
        <v>0</v>
      </c>
      <c r="BL192" s="16" t="s">
        <v>158</v>
      </c>
      <c r="BM192" s="159" t="s">
        <v>1846</v>
      </c>
    </row>
    <row r="193" spans="1:65" s="13" customFormat="1" ht="11.25" x14ac:dyDescent="0.2">
      <c r="B193" s="161"/>
      <c r="D193" s="162" t="s">
        <v>160</v>
      </c>
      <c r="F193" s="164" t="s">
        <v>1847</v>
      </c>
      <c r="H193" s="165">
        <v>168.67</v>
      </c>
      <c r="I193" s="166"/>
      <c r="L193" s="161"/>
      <c r="M193" s="167"/>
      <c r="N193" s="168"/>
      <c r="O193" s="168"/>
      <c r="P193" s="168"/>
      <c r="Q193" s="168"/>
      <c r="R193" s="168"/>
      <c r="S193" s="168"/>
      <c r="T193" s="169"/>
      <c r="AT193" s="163" t="s">
        <v>160</v>
      </c>
      <c r="AU193" s="163" t="s">
        <v>89</v>
      </c>
      <c r="AV193" s="13" t="s">
        <v>89</v>
      </c>
      <c r="AW193" s="13" t="s">
        <v>3</v>
      </c>
      <c r="AX193" s="13" t="s">
        <v>83</v>
      </c>
      <c r="AY193" s="163" t="s">
        <v>151</v>
      </c>
    </row>
    <row r="194" spans="1:65" s="2" customFormat="1" ht="36" x14ac:dyDescent="0.2">
      <c r="A194" s="31"/>
      <c r="B194" s="147"/>
      <c r="C194" s="148" t="s">
        <v>324</v>
      </c>
      <c r="D194" s="148" t="s">
        <v>153</v>
      </c>
      <c r="E194" s="149" t="s">
        <v>1848</v>
      </c>
      <c r="F194" s="150" t="s">
        <v>1849</v>
      </c>
      <c r="G194" s="151" t="s">
        <v>225</v>
      </c>
      <c r="H194" s="152">
        <v>16</v>
      </c>
      <c r="I194" s="153"/>
      <c r="J194" s="154">
        <f>ROUND(I194*H194,2)</f>
        <v>0</v>
      </c>
      <c r="K194" s="150" t="s">
        <v>157</v>
      </c>
      <c r="L194" s="32"/>
      <c r="M194" s="155" t="s">
        <v>1</v>
      </c>
      <c r="N194" s="156" t="s">
        <v>44</v>
      </c>
      <c r="O194" s="57"/>
      <c r="P194" s="157">
        <f>O194*H194</f>
        <v>0</v>
      </c>
      <c r="Q194" s="157">
        <v>0</v>
      </c>
      <c r="R194" s="157">
        <f>Q194*H194</f>
        <v>0</v>
      </c>
      <c r="S194" s="157">
        <v>0</v>
      </c>
      <c r="T194" s="15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9" t="s">
        <v>158</v>
      </c>
      <c r="AT194" s="159" t="s">
        <v>153</v>
      </c>
      <c r="AU194" s="159" t="s">
        <v>89</v>
      </c>
      <c r="AY194" s="16" t="s">
        <v>151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16" t="s">
        <v>89</v>
      </c>
      <c r="BK194" s="160">
        <f>ROUND(I194*H194,2)</f>
        <v>0</v>
      </c>
      <c r="BL194" s="16" t="s">
        <v>158</v>
      </c>
      <c r="BM194" s="159" t="s">
        <v>1850</v>
      </c>
    </row>
    <row r="195" spans="1:65" s="12" customFormat="1" ht="22.9" customHeight="1" x14ac:dyDescent="0.2">
      <c r="B195" s="134"/>
      <c r="D195" s="135" t="s">
        <v>77</v>
      </c>
      <c r="E195" s="145" t="s">
        <v>183</v>
      </c>
      <c r="F195" s="145" t="s">
        <v>354</v>
      </c>
      <c r="I195" s="137"/>
      <c r="J195" s="146">
        <f>BK195</f>
        <v>0</v>
      </c>
      <c r="L195" s="134"/>
      <c r="M195" s="139"/>
      <c r="N195" s="140"/>
      <c r="O195" s="140"/>
      <c r="P195" s="141">
        <f>SUM(P196:P197)</f>
        <v>0</v>
      </c>
      <c r="Q195" s="140"/>
      <c r="R195" s="141">
        <f>SUM(R196:R197)</f>
        <v>0.76715559999999994</v>
      </c>
      <c r="S195" s="140"/>
      <c r="T195" s="142">
        <f>SUM(T196:T197)</f>
        <v>0</v>
      </c>
      <c r="AR195" s="135" t="s">
        <v>83</v>
      </c>
      <c r="AT195" s="143" t="s">
        <v>77</v>
      </c>
      <c r="AU195" s="143" t="s">
        <v>83</v>
      </c>
      <c r="AY195" s="135" t="s">
        <v>151</v>
      </c>
      <c r="BK195" s="144">
        <f>SUM(BK196:BK197)</f>
        <v>0</v>
      </c>
    </row>
    <row r="196" spans="1:65" s="2" customFormat="1" ht="24" x14ac:dyDescent="0.2">
      <c r="A196" s="31"/>
      <c r="B196" s="147"/>
      <c r="C196" s="148" t="s">
        <v>328</v>
      </c>
      <c r="D196" s="148" t="s">
        <v>153</v>
      </c>
      <c r="E196" s="149" t="s">
        <v>422</v>
      </c>
      <c r="F196" s="150" t="s">
        <v>423</v>
      </c>
      <c r="G196" s="151" t="s">
        <v>156</v>
      </c>
      <c r="H196" s="152">
        <v>0.34</v>
      </c>
      <c r="I196" s="153"/>
      <c r="J196" s="154">
        <f>ROUND(I196*H196,2)</f>
        <v>0</v>
      </c>
      <c r="K196" s="150" t="s">
        <v>157</v>
      </c>
      <c r="L196" s="32"/>
      <c r="M196" s="155" t="s">
        <v>1</v>
      </c>
      <c r="N196" s="156" t="s">
        <v>44</v>
      </c>
      <c r="O196" s="57"/>
      <c r="P196" s="157">
        <f>O196*H196</f>
        <v>0</v>
      </c>
      <c r="Q196" s="157">
        <v>2.2563399999999998</v>
      </c>
      <c r="R196" s="157">
        <f>Q196*H196</f>
        <v>0.76715559999999994</v>
      </c>
      <c r="S196" s="157">
        <v>0</v>
      </c>
      <c r="T196" s="158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9" t="s">
        <v>158</v>
      </c>
      <c r="AT196" s="159" t="s">
        <v>153</v>
      </c>
      <c r="AU196" s="159" t="s">
        <v>89</v>
      </c>
      <c r="AY196" s="16" t="s">
        <v>151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6" t="s">
        <v>89</v>
      </c>
      <c r="BK196" s="160">
        <f>ROUND(I196*H196,2)</f>
        <v>0</v>
      </c>
      <c r="BL196" s="16" t="s">
        <v>158</v>
      </c>
      <c r="BM196" s="159" t="s">
        <v>1851</v>
      </c>
    </row>
    <row r="197" spans="1:65" s="13" customFormat="1" ht="11.25" x14ac:dyDescent="0.2">
      <c r="B197" s="161"/>
      <c r="D197" s="162" t="s">
        <v>160</v>
      </c>
      <c r="E197" s="163" t="s">
        <v>1</v>
      </c>
      <c r="F197" s="164" t="s">
        <v>1852</v>
      </c>
      <c r="H197" s="165">
        <v>0.34</v>
      </c>
      <c r="I197" s="166"/>
      <c r="L197" s="161"/>
      <c r="M197" s="167"/>
      <c r="N197" s="168"/>
      <c r="O197" s="168"/>
      <c r="P197" s="168"/>
      <c r="Q197" s="168"/>
      <c r="R197" s="168"/>
      <c r="S197" s="168"/>
      <c r="T197" s="169"/>
      <c r="AT197" s="163" t="s">
        <v>160</v>
      </c>
      <c r="AU197" s="163" t="s">
        <v>89</v>
      </c>
      <c r="AV197" s="13" t="s">
        <v>89</v>
      </c>
      <c r="AW197" s="13" t="s">
        <v>34</v>
      </c>
      <c r="AX197" s="13" t="s">
        <v>83</v>
      </c>
      <c r="AY197" s="163" t="s">
        <v>151</v>
      </c>
    </row>
    <row r="198" spans="1:65" s="12" customFormat="1" ht="22.9" customHeight="1" x14ac:dyDescent="0.2">
      <c r="B198" s="134"/>
      <c r="D198" s="135" t="s">
        <v>77</v>
      </c>
      <c r="E198" s="145" t="s">
        <v>198</v>
      </c>
      <c r="F198" s="145" t="s">
        <v>1853</v>
      </c>
      <c r="I198" s="137"/>
      <c r="J198" s="146">
        <f>BK198</f>
        <v>0</v>
      </c>
      <c r="L198" s="134"/>
      <c r="M198" s="139"/>
      <c r="N198" s="140"/>
      <c r="O198" s="140"/>
      <c r="P198" s="141">
        <f>SUM(P199:P201)</f>
        <v>0</v>
      </c>
      <c r="Q198" s="140"/>
      <c r="R198" s="141">
        <f>SUM(R199:R201)</f>
        <v>3.8379999999999997E-2</v>
      </c>
      <c r="S198" s="140"/>
      <c r="T198" s="142">
        <f>SUM(T199:T201)</f>
        <v>0</v>
      </c>
      <c r="AR198" s="135" t="s">
        <v>83</v>
      </c>
      <c r="AT198" s="143" t="s">
        <v>77</v>
      </c>
      <c r="AU198" s="143" t="s">
        <v>83</v>
      </c>
      <c r="AY198" s="135" t="s">
        <v>151</v>
      </c>
      <c r="BK198" s="144">
        <f>SUM(BK199:BK201)</f>
        <v>0</v>
      </c>
    </row>
    <row r="199" spans="1:65" s="2" customFormat="1" ht="44.25" customHeight="1" x14ac:dyDescent="0.2">
      <c r="A199" s="31"/>
      <c r="B199" s="147"/>
      <c r="C199" s="148" t="s">
        <v>332</v>
      </c>
      <c r="D199" s="148" t="s">
        <v>153</v>
      </c>
      <c r="E199" s="149" t="s">
        <v>1854</v>
      </c>
      <c r="F199" s="150" t="s">
        <v>1855</v>
      </c>
      <c r="G199" s="151" t="s">
        <v>1256</v>
      </c>
      <c r="H199" s="152">
        <v>1</v>
      </c>
      <c r="I199" s="153"/>
      <c r="J199" s="154">
        <f>ROUND(I199*H199,2)</f>
        <v>0</v>
      </c>
      <c r="K199" s="150" t="s">
        <v>1</v>
      </c>
      <c r="L199" s="32"/>
      <c r="M199" s="155" t="s">
        <v>1</v>
      </c>
      <c r="N199" s="156" t="s">
        <v>44</v>
      </c>
      <c r="O199" s="57"/>
      <c r="P199" s="157">
        <f>O199*H199</f>
        <v>0</v>
      </c>
      <c r="Q199" s="157">
        <v>3.8379999999999997E-2</v>
      </c>
      <c r="R199" s="157">
        <f>Q199*H199</f>
        <v>3.8379999999999997E-2</v>
      </c>
      <c r="S199" s="157">
        <v>0</v>
      </c>
      <c r="T199" s="158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9" t="s">
        <v>158</v>
      </c>
      <c r="AT199" s="159" t="s">
        <v>153</v>
      </c>
      <c r="AU199" s="159" t="s">
        <v>89</v>
      </c>
      <c r="AY199" s="16" t="s">
        <v>151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6" t="s">
        <v>89</v>
      </c>
      <c r="BK199" s="160">
        <f>ROUND(I199*H199,2)</f>
        <v>0</v>
      </c>
      <c r="BL199" s="16" t="s">
        <v>158</v>
      </c>
      <c r="BM199" s="159" t="s">
        <v>1856</v>
      </c>
    </row>
    <row r="200" spans="1:65" s="2" customFormat="1" ht="24" x14ac:dyDescent="0.2">
      <c r="A200" s="31"/>
      <c r="B200" s="147"/>
      <c r="C200" s="148" t="s">
        <v>337</v>
      </c>
      <c r="D200" s="148" t="s">
        <v>153</v>
      </c>
      <c r="E200" s="149" t="s">
        <v>1857</v>
      </c>
      <c r="F200" s="150" t="s">
        <v>1858</v>
      </c>
      <c r="G200" s="151" t="s">
        <v>246</v>
      </c>
      <c r="H200" s="152">
        <v>1</v>
      </c>
      <c r="I200" s="153"/>
      <c r="J200" s="154">
        <f>ROUND(I200*H200,2)</f>
        <v>0</v>
      </c>
      <c r="K200" s="150" t="s">
        <v>157</v>
      </c>
      <c r="L200" s="32"/>
      <c r="M200" s="155" t="s">
        <v>1</v>
      </c>
      <c r="N200" s="156" t="s">
        <v>44</v>
      </c>
      <c r="O200" s="57"/>
      <c r="P200" s="157">
        <f>O200*H200</f>
        <v>0</v>
      </c>
      <c r="Q200" s="157">
        <v>0</v>
      </c>
      <c r="R200" s="157">
        <f>Q200*H200</f>
        <v>0</v>
      </c>
      <c r="S200" s="157">
        <v>0</v>
      </c>
      <c r="T200" s="158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9" t="s">
        <v>158</v>
      </c>
      <c r="AT200" s="159" t="s">
        <v>153</v>
      </c>
      <c r="AU200" s="159" t="s">
        <v>89</v>
      </c>
      <c r="AY200" s="16" t="s">
        <v>151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6" t="s">
        <v>89</v>
      </c>
      <c r="BK200" s="160">
        <f>ROUND(I200*H200,2)</f>
        <v>0</v>
      </c>
      <c r="BL200" s="16" t="s">
        <v>158</v>
      </c>
      <c r="BM200" s="159" t="s">
        <v>1859</v>
      </c>
    </row>
    <row r="201" spans="1:65" s="13" customFormat="1" ht="11.25" x14ac:dyDescent="0.2">
      <c r="B201" s="161"/>
      <c r="D201" s="162" t="s">
        <v>160</v>
      </c>
      <c r="E201" s="163" t="s">
        <v>1</v>
      </c>
      <c r="F201" s="164" t="s">
        <v>1860</v>
      </c>
      <c r="H201" s="165">
        <v>1</v>
      </c>
      <c r="I201" s="166"/>
      <c r="L201" s="161"/>
      <c r="M201" s="167"/>
      <c r="N201" s="168"/>
      <c r="O201" s="168"/>
      <c r="P201" s="168"/>
      <c r="Q201" s="168"/>
      <c r="R201" s="168"/>
      <c r="S201" s="168"/>
      <c r="T201" s="169"/>
      <c r="AT201" s="163" t="s">
        <v>160</v>
      </c>
      <c r="AU201" s="163" t="s">
        <v>89</v>
      </c>
      <c r="AV201" s="13" t="s">
        <v>89</v>
      </c>
      <c r="AW201" s="13" t="s">
        <v>34</v>
      </c>
      <c r="AX201" s="13" t="s">
        <v>83</v>
      </c>
      <c r="AY201" s="163" t="s">
        <v>151</v>
      </c>
    </row>
    <row r="202" spans="1:65" s="12" customFormat="1" ht="22.9" customHeight="1" x14ac:dyDescent="0.2">
      <c r="B202" s="134"/>
      <c r="D202" s="135" t="s">
        <v>77</v>
      </c>
      <c r="E202" s="145" t="s">
        <v>203</v>
      </c>
      <c r="F202" s="145" t="s">
        <v>476</v>
      </c>
      <c r="I202" s="137"/>
      <c r="J202" s="146">
        <f>BK202</f>
        <v>0</v>
      </c>
      <c r="L202" s="134"/>
      <c r="M202" s="139"/>
      <c r="N202" s="140"/>
      <c r="O202" s="140"/>
      <c r="P202" s="141">
        <f>SUM(P203:P227)</f>
        <v>0</v>
      </c>
      <c r="Q202" s="140"/>
      <c r="R202" s="141">
        <f>SUM(R203:R227)</f>
        <v>18.444097300000003</v>
      </c>
      <c r="S202" s="140"/>
      <c r="T202" s="142">
        <f>SUM(T203:T227)</f>
        <v>11.028600000000001</v>
      </c>
      <c r="AR202" s="135" t="s">
        <v>83</v>
      </c>
      <c r="AT202" s="143" t="s">
        <v>77</v>
      </c>
      <c r="AU202" s="143" t="s">
        <v>83</v>
      </c>
      <c r="AY202" s="135" t="s">
        <v>151</v>
      </c>
      <c r="BK202" s="144">
        <f>SUM(BK203:BK227)</f>
        <v>0</v>
      </c>
    </row>
    <row r="203" spans="1:65" s="2" customFormat="1" ht="33" customHeight="1" x14ac:dyDescent="0.2">
      <c r="A203" s="31"/>
      <c r="B203" s="147"/>
      <c r="C203" s="148" t="s">
        <v>343</v>
      </c>
      <c r="D203" s="148" t="s">
        <v>153</v>
      </c>
      <c r="E203" s="149" t="s">
        <v>1861</v>
      </c>
      <c r="F203" s="150" t="s">
        <v>1862</v>
      </c>
      <c r="G203" s="151" t="s">
        <v>306</v>
      </c>
      <c r="H203" s="152">
        <v>55</v>
      </c>
      <c r="I203" s="153"/>
      <c r="J203" s="154">
        <f>ROUND(I203*H203,2)</f>
        <v>0</v>
      </c>
      <c r="K203" s="150" t="s">
        <v>157</v>
      </c>
      <c r="L203" s="32"/>
      <c r="M203" s="155" t="s">
        <v>1</v>
      </c>
      <c r="N203" s="156" t="s">
        <v>44</v>
      </c>
      <c r="O203" s="57"/>
      <c r="P203" s="157">
        <f>O203*H203</f>
        <v>0</v>
      </c>
      <c r="Q203" s="157">
        <v>0.15540000000000001</v>
      </c>
      <c r="R203" s="157">
        <f>Q203*H203</f>
        <v>8.5470000000000006</v>
      </c>
      <c r="S203" s="157">
        <v>0</v>
      </c>
      <c r="T203" s="158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9" t="s">
        <v>158</v>
      </c>
      <c r="AT203" s="159" t="s">
        <v>153</v>
      </c>
      <c r="AU203" s="159" t="s">
        <v>89</v>
      </c>
      <c r="AY203" s="16" t="s">
        <v>151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16" t="s">
        <v>89</v>
      </c>
      <c r="BK203" s="160">
        <f>ROUND(I203*H203,2)</f>
        <v>0</v>
      </c>
      <c r="BL203" s="16" t="s">
        <v>158</v>
      </c>
      <c r="BM203" s="159" t="s">
        <v>1863</v>
      </c>
    </row>
    <row r="204" spans="1:65" s="13" customFormat="1" ht="11.25" x14ac:dyDescent="0.2">
      <c r="B204" s="161"/>
      <c r="D204" s="162" t="s">
        <v>160</v>
      </c>
      <c r="E204" s="163" t="s">
        <v>1</v>
      </c>
      <c r="F204" s="164" t="s">
        <v>444</v>
      </c>
      <c r="H204" s="165">
        <v>55</v>
      </c>
      <c r="I204" s="166"/>
      <c r="L204" s="161"/>
      <c r="M204" s="167"/>
      <c r="N204" s="168"/>
      <c r="O204" s="168"/>
      <c r="P204" s="168"/>
      <c r="Q204" s="168"/>
      <c r="R204" s="168"/>
      <c r="S204" s="168"/>
      <c r="T204" s="169"/>
      <c r="AT204" s="163" t="s">
        <v>160</v>
      </c>
      <c r="AU204" s="163" t="s">
        <v>89</v>
      </c>
      <c r="AV204" s="13" t="s">
        <v>89</v>
      </c>
      <c r="AW204" s="13" t="s">
        <v>34</v>
      </c>
      <c r="AX204" s="13" t="s">
        <v>83</v>
      </c>
      <c r="AY204" s="163" t="s">
        <v>151</v>
      </c>
    </row>
    <row r="205" spans="1:65" s="2" customFormat="1" ht="16.5" customHeight="1" x14ac:dyDescent="0.2">
      <c r="A205" s="31"/>
      <c r="B205" s="147"/>
      <c r="C205" s="178" t="s">
        <v>349</v>
      </c>
      <c r="D205" s="178" t="s">
        <v>344</v>
      </c>
      <c r="E205" s="179" t="s">
        <v>1864</v>
      </c>
      <c r="F205" s="180" t="s">
        <v>1865</v>
      </c>
      <c r="G205" s="181" t="s">
        <v>306</v>
      </c>
      <c r="H205" s="182">
        <v>50.5</v>
      </c>
      <c r="I205" s="183"/>
      <c r="J205" s="184">
        <f>ROUND(I205*H205,2)</f>
        <v>0</v>
      </c>
      <c r="K205" s="180" t="s">
        <v>157</v>
      </c>
      <c r="L205" s="185"/>
      <c r="M205" s="186" t="s">
        <v>1</v>
      </c>
      <c r="N205" s="187" t="s">
        <v>44</v>
      </c>
      <c r="O205" s="57"/>
      <c r="P205" s="157">
        <f>O205*H205</f>
        <v>0</v>
      </c>
      <c r="Q205" s="157">
        <v>0.08</v>
      </c>
      <c r="R205" s="157">
        <f>Q205*H205</f>
        <v>4.04</v>
      </c>
      <c r="S205" s="157">
        <v>0</v>
      </c>
      <c r="T205" s="158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9" t="s">
        <v>198</v>
      </c>
      <c r="AT205" s="159" t="s">
        <v>344</v>
      </c>
      <c r="AU205" s="159" t="s">
        <v>89</v>
      </c>
      <c r="AY205" s="16" t="s">
        <v>151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6" t="s">
        <v>89</v>
      </c>
      <c r="BK205" s="160">
        <f>ROUND(I205*H205,2)</f>
        <v>0</v>
      </c>
      <c r="BL205" s="16" t="s">
        <v>158</v>
      </c>
      <c r="BM205" s="159" t="s">
        <v>1866</v>
      </c>
    </row>
    <row r="206" spans="1:65" s="13" customFormat="1" ht="11.25" x14ac:dyDescent="0.2">
      <c r="B206" s="161"/>
      <c r="D206" s="162" t="s">
        <v>160</v>
      </c>
      <c r="F206" s="164" t="s">
        <v>1867</v>
      </c>
      <c r="H206" s="165">
        <v>50.5</v>
      </c>
      <c r="I206" s="166"/>
      <c r="L206" s="161"/>
      <c r="M206" s="167"/>
      <c r="N206" s="168"/>
      <c r="O206" s="168"/>
      <c r="P206" s="168"/>
      <c r="Q206" s="168"/>
      <c r="R206" s="168"/>
      <c r="S206" s="168"/>
      <c r="T206" s="169"/>
      <c r="AT206" s="163" t="s">
        <v>160</v>
      </c>
      <c r="AU206" s="163" t="s">
        <v>89</v>
      </c>
      <c r="AV206" s="13" t="s">
        <v>89</v>
      </c>
      <c r="AW206" s="13" t="s">
        <v>3</v>
      </c>
      <c r="AX206" s="13" t="s">
        <v>83</v>
      </c>
      <c r="AY206" s="163" t="s">
        <v>151</v>
      </c>
    </row>
    <row r="207" spans="1:65" s="2" customFormat="1" ht="16.5" customHeight="1" x14ac:dyDescent="0.2">
      <c r="A207" s="31"/>
      <c r="B207" s="147"/>
      <c r="C207" s="178" t="s">
        <v>355</v>
      </c>
      <c r="D207" s="178" t="s">
        <v>344</v>
      </c>
      <c r="E207" s="179" t="s">
        <v>1868</v>
      </c>
      <c r="F207" s="180" t="s">
        <v>1869</v>
      </c>
      <c r="G207" s="181" t="s">
        <v>306</v>
      </c>
      <c r="H207" s="182">
        <v>5.05</v>
      </c>
      <c r="I207" s="183"/>
      <c r="J207" s="184">
        <f>ROUND(I207*H207,2)</f>
        <v>0</v>
      </c>
      <c r="K207" s="180" t="s">
        <v>157</v>
      </c>
      <c r="L207" s="185"/>
      <c r="M207" s="186" t="s">
        <v>1</v>
      </c>
      <c r="N207" s="187" t="s">
        <v>44</v>
      </c>
      <c r="O207" s="57"/>
      <c r="P207" s="157">
        <f>O207*H207</f>
        <v>0</v>
      </c>
      <c r="Q207" s="157">
        <v>9.3509999999999996E-2</v>
      </c>
      <c r="R207" s="157">
        <f>Q207*H207</f>
        <v>0.47222549999999996</v>
      </c>
      <c r="S207" s="157">
        <v>0</v>
      </c>
      <c r="T207" s="158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9" t="s">
        <v>198</v>
      </c>
      <c r="AT207" s="159" t="s">
        <v>344</v>
      </c>
      <c r="AU207" s="159" t="s">
        <v>89</v>
      </c>
      <c r="AY207" s="16" t="s">
        <v>151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16" t="s">
        <v>89</v>
      </c>
      <c r="BK207" s="160">
        <f>ROUND(I207*H207,2)</f>
        <v>0</v>
      </c>
      <c r="BL207" s="16" t="s">
        <v>158</v>
      </c>
      <c r="BM207" s="159" t="s">
        <v>1870</v>
      </c>
    </row>
    <row r="208" spans="1:65" s="13" customFormat="1" ht="11.25" x14ac:dyDescent="0.2">
      <c r="B208" s="161"/>
      <c r="D208" s="162" t="s">
        <v>160</v>
      </c>
      <c r="E208" s="163" t="s">
        <v>1</v>
      </c>
      <c r="F208" s="164" t="s">
        <v>177</v>
      </c>
      <c r="H208" s="165">
        <v>5</v>
      </c>
      <c r="I208" s="166"/>
      <c r="L208" s="161"/>
      <c r="M208" s="167"/>
      <c r="N208" s="168"/>
      <c r="O208" s="168"/>
      <c r="P208" s="168"/>
      <c r="Q208" s="168"/>
      <c r="R208" s="168"/>
      <c r="S208" s="168"/>
      <c r="T208" s="169"/>
      <c r="AT208" s="163" t="s">
        <v>160</v>
      </c>
      <c r="AU208" s="163" t="s">
        <v>89</v>
      </c>
      <c r="AV208" s="13" t="s">
        <v>89</v>
      </c>
      <c r="AW208" s="13" t="s">
        <v>34</v>
      </c>
      <c r="AX208" s="13" t="s">
        <v>83</v>
      </c>
      <c r="AY208" s="163" t="s">
        <v>151</v>
      </c>
    </row>
    <row r="209" spans="1:65" s="13" customFormat="1" ht="11.25" x14ac:dyDescent="0.2">
      <c r="B209" s="161"/>
      <c r="D209" s="162" t="s">
        <v>160</v>
      </c>
      <c r="F209" s="164" t="s">
        <v>1871</v>
      </c>
      <c r="H209" s="165">
        <v>5.05</v>
      </c>
      <c r="I209" s="166"/>
      <c r="L209" s="161"/>
      <c r="M209" s="167"/>
      <c r="N209" s="168"/>
      <c r="O209" s="168"/>
      <c r="P209" s="168"/>
      <c r="Q209" s="168"/>
      <c r="R209" s="168"/>
      <c r="S209" s="168"/>
      <c r="T209" s="169"/>
      <c r="AT209" s="163" t="s">
        <v>160</v>
      </c>
      <c r="AU209" s="163" t="s">
        <v>89</v>
      </c>
      <c r="AV209" s="13" t="s">
        <v>89</v>
      </c>
      <c r="AW209" s="13" t="s">
        <v>3</v>
      </c>
      <c r="AX209" s="13" t="s">
        <v>83</v>
      </c>
      <c r="AY209" s="163" t="s">
        <v>151</v>
      </c>
    </row>
    <row r="210" spans="1:65" s="2" customFormat="1" ht="33" customHeight="1" x14ac:dyDescent="0.2">
      <c r="A210" s="31"/>
      <c r="B210" s="147"/>
      <c r="C210" s="148" t="s">
        <v>360</v>
      </c>
      <c r="D210" s="148" t="s">
        <v>153</v>
      </c>
      <c r="E210" s="149" t="s">
        <v>1872</v>
      </c>
      <c r="F210" s="150" t="s">
        <v>1873</v>
      </c>
      <c r="G210" s="151" t="s">
        <v>306</v>
      </c>
      <c r="H210" s="152">
        <v>22</v>
      </c>
      <c r="I210" s="153"/>
      <c r="J210" s="154">
        <f>ROUND(I210*H210,2)</f>
        <v>0</v>
      </c>
      <c r="K210" s="150" t="s">
        <v>157</v>
      </c>
      <c r="L210" s="32"/>
      <c r="M210" s="155" t="s">
        <v>1</v>
      </c>
      <c r="N210" s="156" t="s">
        <v>44</v>
      </c>
      <c r="O210" s="57"/>
      <c r="P210" s="157">
        <f>O210*H210</f>
        <v>0</v>
      </c>
      <c r="Q210" s="157">
        <v>0.1295</v>
      </c>
      <c r="R210" s="157">
        <f>Q210*H210</f>
        <v>2.8490000000000002</v>
      </c>
      <c r="S210" s="157">
        <v>0</v>
      </c>
      <c r="T210" s="158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9" t="s">
        <v>158</v>
      </c>
      <c r="AT210" s="159" t="s">
        <v>153</v>
      </c>
      <c r="AU210" s="159" t="s">
        <v>89</v>
      </c>
      <c r="AY210" s="16" t="s">
        <v>151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6" t="s">
        <v>89</v>
      </c>
      <c r="BK210" s="160">
        <f>ROUND(I210*H210,2)</f>
        <v>0</v>
      </c>
      <c r="BL210" s="16" t="s">
        <v>158</v>
      </c>
      <c r="BM210" s="159" t="s">
        <v>1874</v>
      </c>
    </row>
    <row r="211" spans="1:65" s="2" customFormat="1" ht="16.5" customHeight="1" x14ac:dyDescent="0.2">
      <c r="A211" s="31"/>
      <c r="B211" s="147"/>
      <c r="C211" s="178" t="s">
        <v>365</v>
      </c>
      <c r="D211" s="178" t="s">
        <v>344</v>
      </c>
      <c r="E211" s="179" t="s">
        <v>1875</v>
      </c>
      <c r="F211" s="180" t="s">
        <v>1876</v>
      </c>
      <c r="G211" s="181" t="s">
        <v>306</v>
      </c>
      <c r="H211" s="182">
        <v>22.22</v>
      </c>
      <c r="I211" s="183"/>
      <c r="J211" s="184">
        <f>ROUND(I211*H211,2)</f>
        <v>0</v>
      </c>
      <c r="K211" s="180" t="s">
        <v>157</v>
      </c>
      <c r="L211" s="185"/>
      <c r="M211" s="186" t="s">
        <v>1</v>
      </c>
      <c r="N211" s="187" t="s">
        <v>44</v>
      </c>
      <c r="O211" s="57"/>
      <c r="P211" s="157">
        <f>O211*H211</f>
        <v>0</v>
      </c>
      <c r="Q211" s="157">
        <v>2.8000000000000001E-2</v>
      </c>
      <c r="R211" s="157">
        <f>Q211*H211</f>
        <v>0.62215999999999994</v>
      </c>
      <c r="S211" s="157">
        <v>0</v>
      </c>
      <c r="T211" s="158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9" t="s">
        <v>198</v>
      </c>
      <c r="AT211" s="159" t="s">
        <v>344</v>
      </c>
      <c r="AU211" s="159" t="s">
        <v>89</v>
      </c>
      <c r="AY211" s="16" t="s">
        <v>151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16" t="s">
        <v>89</v>
      </c>
      <c r="BK211" s="160">
        <f>ROUND(I211*H211,2)</f>
        <v>0</v>
      </c>
      <c r="BL211" s="16" t="s">
        <v>158</v>
      </c>
      <c r="BM211" s="159" t="s">
        <v>1877</v>
      </c>
    </row>
    <row r="212" spans="1:65" s="13" customFormat="1" ht="11.25" x14ac:dyDescent="0.2">
      <c r="B212" s="161"/>
      <c r="D212" s="162" t="s">
        <v>160</v>
      </c>
      <c r="F212" s="164" t="s">
        <v>1878</v>
      </c>
      <c r="H212" s="165">
        <v>22.22</v>
      </c>
      <c r="I212" s="166"/>
      <c r="L212" s="161"/>
      <c r="M212" s="167"/>
      <c r="N212" s="168"/>
      <c r="O212" s="168"/>
      <c r="P212" s="168"/>
      <c r="Q212" s="168"/>
      <c r="R212" s="168"/>
      <c r="S212" s="168"/>
      <c r="T212" s="169"/>
      <c r="AT212" s="163" t="s">
        <v>160</v>
      </c>
      <c r="AU212" s="163" t="s">
        <v>89</v>
      </c>
      <c r="AV212" s="13" t="s">
        <v>89</v>
      </c>
      <c r="AW212" s="13" t="s">
        <v>3</v>
      </c>
      <c r="AX212" s="13" t="s">
        <v>83</v>
      </c>
      <c r="AY212" s="163" t="s">
        <v>151</v>
      </c>
    </row>
    <row r="213" spans="1:65" s="2" customFormat="1" ht="24" x14ac:dyDescent="0.2">
      <c r="A213" s="31"/>
      <c r="B213" s="147"/>
      <c r="C213" s="148" t="s">
        <v>370</v>
      </c>
      <c r="D213" s="148" t="s">
        <v>153</v>
      </c>
      <c r="E213" s="149" t="s">
        <v>1879</v>
      </c>
      <c r="F213" s="150" t="s">
        <v>1880</v>
      </c>
      <c r="G213" s="151" t="s">
        <v>156</v>
      </c>
      <c r="H213" s="152">
        <v>0.77</v>
      </c>
      <c r="I213" s="153"/>
      <c r="J213" s="154">
        <f>ROUND(I213*H213,2)</f>
        <v>0</v>
      </c>
      <c r="K213" s="150" t="s">
        <v>157</v>
      </c>
      <c r="L213" s="32"/>
      <c r="M213" s="155" t="s">
        <v>1</v>
      </c>
      <c r="N213" s="156" t="s">
        <v>44</v>
      </c>
      <c r="O213" s="57"/>
      <c r="P213" s="157">
        <f>O213*H213</f>
        <v>0</v>
      </c>
      <c r="Q213" s="157">
        <v>2.2563399999999998</v>
      </c>
      <c r="R213" s="157">
        <f>Q213*H213</f>
        <v>1.7373817999999999</v>
      </c>
      <c r="S213" s="157">
        <v>0</v>
      </c>
      <c r="T213" s="158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9" t="s">
        <v>158</v>
      </c>
      <c r="AT213" s="159" t="s">
        <v>153</v>
      </c>
      <c r="AU213" s="159" t="s">
        <v>89</v>
      </c>
      <c r="AY213" s="16" t="s">
        <v>151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6" t="s">
        <v>89</v>
      </c>
      <c r="BK213" s="160">
        <f>ROUND(I213*H213,2)</f>
        <v>0</v>
      </c>
      <c r="BL213" s="16" t="s">
        <v>158</v>
      </c>
      <c r="BM213" s="159" t="s">
        <v>1881</v>
      </c>
    </row>
    <row r="214" spans="1:65" s="13" customFormat="1" ht="11.25" x14ac:dyDescent="0.2">
      <c r="B214" s="161"/>
      <c r="D214" s="162" t="s">
        <v>160</v>
      </c>
      <c r="E214" s="163" t="s">
        <v>1</v>
      </c>
      <c r="F214" s="164" t="s">
        <v>1882</v>
      </c>
      <c r="H214" s="165">
        <v>0.77</v>
      </c>
      <c r="I214" s="166"/>
      <c r="L214" s="161"/>
      <c r="M214" s="167"/>
      <c r="N214" s="168"/>
      <c r="O214" s="168"/>
      <c r="P214" s="168"/>
      <c r="Q214" s="168"/>
      <c r="R214" s="168"/>
      <c r="S214" s="168"/>
      <c r="T214" s="169"/>
      <c r="AT214" s="163" t="s">
        <v>160</v>
      </c>
      <c r="AU214" s="163" t="s">
        <v>89</v>
      </c>
      <c r="AV214" s="13" t="s">
        <v>89</v>
      </c>
      <c r="AW214" s="13" t="s">
        <v>34</v>
      </c>
      <c r="AX214" s="13" t="s">
        <v>83</v>
      </c>
      <c r="AY214" s="163" t="s">
        <v>151</v>
      </c>
    </row>
    <row r="215" spans="1:65" s="2" customFormat="1" ht="24" x14ac:dyDescent="0.2">
      <c r="A215" s="31"/>
      <c r="B215" s="147"/>
      <c r="C215" s="148" t="s">
        <v>375</v>
      </c>
      <c r="D215" s="148" t="s">
        <v>153</v>
      </c>
      <c r="E215" s="149" t="s">
        <v>1883</v>
      </c>
      <c r="F215" s="150" t="s">
        <v>1884</v>
      </c>
      <c r="G215" s="151" t="s">
        <v>225</v>
      </c>
      <c r="H215" s="152">
        <v>183</v>
      </c>
      <c r="I215" s="153"/>
      <c r="J215" s="154">
        <f>ROUND(I215*H215,2)</f>
        <v>0</v>
      </c>
      <c r="K215" s="150" t="s">
        <v>157</v>
      </c>
      <c r="L215" s="32"/>
      <c r="M215" s="155" t="s">
        <v>1</v>
      </c>
      <c r="N215" s="156" t="s">
        <v>44</v>
      </c>
      <c r="O215" s="57"/>
      <c r="P215" s="157">
        <f>O215*H215</f>
        <v>0</v>
      </c>
      <c r="Q215" s="157">
        <v>4.6999999999999999E-4</v>
      </c>
      <c r="R215" s="157">
        <f>Q215*H215</f>
        <v>8.6010000000000003E-2</v>
      </c>
      <c r="S215" s="157">
        <v>0</v>
      </c>
      <c r="T215" s="158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9" t="s">
        <v>158</v>
      </c>
      <c r="AT215" s="159" t="s">
        <v>153</v>
      </c>
      <c r="AU215" s="159" t="s">
        <v>89</v>
      </c>
      <c r="AY215" s="16" t="s">
        <v>151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6" t="s">
        <v>89</v>
      </c>
      <c r="BK215" s="160">
        <f>ROUND(I215*H215,2)</f>
        <v>0</v>
      </c>
      <c r="BL215" s="16" t="s">
        <v>158</v>
      </c>
      <c r="BM215" s="159" t="s">
        <v>1885</v>
      </c>
    </row>
    <row r="216" spans="1:65" s="13" customFormat="1" ht="11.25" x14ac:dyDescent="0.2">
      <c r="B216" s="161"/>
      <c r="D216" s="162" t="s">
        <v>160</v>
      </c>
      <c r="E216" s="163" t="s">
        <v>1</v>
      </c>
      <c r="F216" s="164" t="s">
        <v>1886</v>
      </c>
      <c r="H216" s="165">
        <v>183</v>
      </c>
      <c r="I216" s="166"/>
      <c r="L216" s="161"/>
      <c r="M216" s="167"/>
      <c r="N216" s="168"/>
      <c r="O216" s="168"/>
      <c r="P216" s="168"/>
      <c r="Q216" s="168"/>
      <c r="R216" s="168"/>
      <c r="S216" s="168"/>
      <c r="T216" s="169"/>
      <c r="AT216" s="163" t="s">
        <v>160</v>
      </c>
      <c r="AU216" s="163" t="s">
        <v>89</v>
      </c>
      <c r="AV216" s="13" t="s">
        <v>89</v>
      </c>
      <c r="AW216" s="13" t="s">
        <v>34</v>
      </c>
      <c r="AX216" s="13" t="s">
        <v>83</v>
      </c>
      <c r="AY216" s="163" t="s">
        <v>151</v>
      </c>
    </row>
    <row r="217" spans="1:65" s="2" customFormat="1" ht="16.5" customHeight="1" x14ac:dyDescent="0.2">
      <c r="A217" s="31"/>
      <c r="B217" s="147"/>
      <c r="C217" s="148" t="s">
        <v>381</v>
      </c>
      <c r="D217" s="148" t="s">
        <v>153</v>
      </c>
      <c r="E217" s="149" t="s">
        <v>1887</v>
      </c>
      <c r="F217" s="150" t="s">
        <v>1888</v>
      </c>
      <c r="G217" s="151" t="s">
        <v>306</v>
      </c>
      <c r="H217" s="152">
        <v>4</v>
      </c>
      <c r="I217" s="153"/>
      <c r="J217" s="154">
        <f>ROUND(I217*H217,2)</f>
        <v>0</v>
      </c>
      <c r="K217" s="150" t="s">
        <v>1</v>
      </c>
      <c r="L217" s="32"/>
      <c r="M217" s="155" t="s">
        <v>1</v>
      </c>
      <c r="N217" s="156" t="s">
        <v>44</v>
      </c>
      <c r="O217" s="57"/>
      <c r="P217" s="157">
        <f>O217*H217</f>
        <v>0</v>
      </c>
      <c r="Q217" s="157">
        <v>8.0000000000000007E-5</v>
      </c>
      <c r="R217" s="157">
        <f>Q217*H217</f>
        <v>3.2000000000000003E-4</v>
      </c>
      <c r="S217" s="157">
        <v>0</v>
      </c>
      <c r="T217" s="158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59" t="s">
        <v>158</v>
      </c>
      <c r="AT217" s="159" t="s">
        <v>153</v>
      </c>
      <c r="AU217" s="159" t="s">
        <v>89</v>
      </c>
      <c r="AY217" s="16" t="s">
        <v>151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6" t="s">
        <v>89</v>
      </c>
      <c r="BK217" s="160">
        <f>ROUND(I217*H217,2)</f>
        <v>0</v>
      </c>
      <c r="BL217" s="16" t="s">
        <v>158</v>
      </c>
      <c r="BM217" s="159" t="s">
        <v>1889</v>
      </c>
    </row>
    <row r="218" spans="1:65" s="2" customFormat="1" ht="24" x14ac:dyDescent="0.2">
      <c r="A218" s="31"/>
      <c r="B218" s="147"/>
      <c r="C218" s="148" t="s">
        <v>390</v>
      </c>
      <c r="D218" s="148" t="s">
        <v>153</v>
      </c>
      <c r="E218" s="149" t="s">
        <v>1890</v>
      </c>
      <c r="F218" s="150" t="s">
        <v>1891</v>
      </c>
      <c r="G218" s="151" t="s">
        <v>763</v>
      </c>
      <c r="H218" s="152">
        <v>90</v>
      </c>
      <c r="I218" s="153"/>
      <c r="J218" s="154">
        <f>ROUND(I218*H218,2)</f>
        <v>0</v>
      </c>
      <c r="K218" s="150" t="s">
        <v>157</v>
      </c>
      <c r="L218" s="32"/>
      <c r="M218" s="155" t="s">
        <v>1</v>
      </c>
      <c r="N218" s="156" t="s">
        <v>44</v>
      </c>
      <c r="O218" s="57"/>
      <c r="P218" s="157">
        <f>O218*H218</f>
        <v>0</v>
      </c>
      <c r="Q218" s="157">
        <v>0</v>
      </c>
      <c r="R218" s="157">
        <f>Q218*H218</f>
        <v>0</v>
      </c>
      <c r="S218" s="157">
        <v>0</v>
      </c>
      <c r="T218" s="158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9" t="s">
        <v>158</v>
      </c>
      <c r="AT218" s="159" t="s">
        <v>153</v>
      </c>
      <c r="AU218" s="159" t="s">
        <v>89</v>
      </c>
      <c r="AY218" s="16" t="s">
        <v>151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6" t="s">
        <v>89</v>
      </c>
      <c r="BK218" s="160">
        <f>ROUND(I218*H218,2)</f>
        <v>0</v>
      </c>
      <c r="BL218" s="16" t="s">
        <v>158</v>
      </c>
      <c r="BM218" s="159" t="s">
        <v>1892</v>
      </c>
    </row>
    <row r="219" spans="1:65" s="13" customFormat="1" ht="11.25" x14ac:dyDescent="0.2">
      <c r="B219" s="161"/>
      <c r="D219" s="162" t="s">
        <v>160</v>
      </c>
      <c r="E219" s="163" t="s">
        <v>1</v>
      </c>
      <c r="F219" s="164" t="s">
        <v>1893</v>
      </c>
      <c r="H219" s="165">
        <v>90</v>
      </c>
      <c r="I219" s="166"/>
      <c r="L219" s="161"/>
      <c r="M219" s="167"/>
      <c r="N219" s="168"/>
      <c r="O219" s="168"/>
      <c r="P219" s="168"/>
      <c r="Q219" s="168"/>
      <c r="R219" s="168"/>
      <c r="S219" s="168"/>
      <c r="T219" s="169"/>
      <c r="AT219" s="163" t="s">
        <v>160</v>
      </c>
      <c r="AU219" s="163" t="s">
        <v>89</v>
      </c>
      <c r="AV219" s="13" t="s">
        <v>89</v>
      </c>
      <c r="AW219" s="13" t="s">
        <v>34</v>
      </c>
      <c r="AX219" s="13" t="s">
        <v>83</v>
      </c>
      <c r="AY219" s="163" t="s">
        <v>151</v>
      </c>
    </row>
    <row r="220" spans="1:65" s="2" customFormat="1" ht="16.5" customHeight="1" x14ac:dyDescent="0.2">
      <c r="A220" s="31"/>
      <c r="B220" s="147"/>
      <c r="C220" s="178" t="s">
        <v>395</v>
      </c>
      <c r="D220" s="178" t="s">
        <v>344</v>
      </c>
      <c r="E220" s="179" t="s">
        <v>1894</v>
      </c>
      <c r="F220" s="180" t="s">
        <v>1895</v>
      </c>
      <c r="G220" s="181" t="s">
        <v>246</v>
      </c>
      <c r="H220" s="182">
        <v>1</v>
      </c>
      <c r="I220" s="183"/>
      <c r="J220" s="184">
        <f>ROUND(I220*H220,2)</f>
        <v>0</v>
      </c>
      <c r="K220" s="180" t="s">
        <v>1</v>
      </c>
      <c r="L220" s="185"/>
      <c r="M220" s="186" t="s">
        <v>1</v>
      </c>
      <c r="N220" s="187" t="s">
        <v>44</v>
      </c>
      <c r="O220" s="57"/>
      <c r="P220" s="157">
        <f>O220*H220</f>
        <v>0</v>
      </c>
      <c r="Q220" s="157">
        <v>0.09</v>
      </c>
      <c r="R220" s="157">
        <f>Q220*H220</f>
        <v>0.09</v>
      </c>
      <c r="S220" s="157">
        <v>0</v>
      </c>
      <c r="T220" s="158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9" t="s">
        <v>198</v>
      </c>
      <c r="AT220" s="159" t="s">
        <v>344</v>
      </c>
      <c r="AU220" s="159" t="s">
        <v>89</v>
      </c>
      <c r="AY220" s="16" t="s">
        <v>151</v>
      </c>
      <c r="BE220" s="160">
        <f>IF(N220="základní",J220,0)</f>
        <v>0</v>
      </c>
      <c r="BF220" s="160">
        <f>IF(N220="snížená",J220,0)</f>
        <v>0</v>
      </c>
      <c r="BG220" s="160">
        <f>IF(N220="zákl. přenesená",J220,0)</f>
        <v>0</v>
      </c>
      <c r="BH220" s="160">
        <f>IF(N220="sníž. přenesená",J220,0)</f>
        <v>0</v>
      </c>
      <c r="BI220" s="160">
        <f>IF(N220="nulová",J220,0)</f>
        <v>0</v>
      </c>
      <c r="BJ220" s="16" t="s">
        <v>89</v>
      </c>
      <c r="BK220" s="160">
        <f>ROUND(I220*H220,2)</f>
        <v>0</v>
      </c>
      <c r="BL220" s="16" t="s">
        <v>158</v>
      </c>
      <c r="BM220" s="159" t="s">
        <v>1896</v>
      </c>
    </row>
    <row r="221" spans="1:65" s="2" customFormat="1" ht="21.75" customHeight="1" x14ac:dyDescent="0.2">
      <c r="A221" s="31"/>
      <c r="B221" s="147"/>
      <c r="C221" s="148" t="s">
        <v>400</v>
      </c>
      <c r="D221" s="148" t="s">
        <v>153</v>
      </c>
      <c r="E221" s="149" t="s">
        <v>568</v>
      </c>
      <c r="F221" s="150" t="s">
        <v>569</v>
      </c>
      <c r="G221" s="151" t="s">
        <v>225</v>
      </c>
      <c r="H221" s="152">
        <v>0.6</v>
      </c>
      <c r="I221" s="153"/>
      <c r="J221" s="154">
        <f>ROUND(I221*H221,2)</f>
        <v>0</v>
      </c>
      <c r="K221" s="150" t="s">
        <v>157</v>
      </c>
      <c r="L221" s="32"/>
      <c r="M221" s="155" t="s">
        <v>1</v>
      </c>
      <c r="N221" s="156" t="s">
        <v>44</v>
      </c>
      <c r="O221" s="57"/>
      <c r="P221" s="157">
        <f>O221*H221</f>
        <v>0</v>
      </c>
      <c r="Q221" s="157">
        <v>0</v>
      </c>
      <c r="R221" s="157">
        <f>Q221*H221</f>
        <v>0</v>
      </c>
      <c r="S221" s="157">
        <v>0.26100000000000001</v>
      </c>
      <c r="T221" s="158">
        <f>S221*H221</f>
        <v>0.15659999999999999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9" t="s">
        <v>158</v>
      </c>
      <c r="AT221" s="159" t="s">
        <v>153</v>
      </c>
      <c r="AU221" s="159" t="s">
        <v>89</v>
      </c>
      <c r="AY221" s="16" t="s">
        <v>151</v>
      </c>
      <c r="BE221" s="160">
        <f>IF(N221="základní",J221,0)</f>
        <v>0</v>
      </c>
      <c r="BF221" s="160">
        <f>IF(N221="snížená",J221,0)</f>
        <v>0</v>
      </c>
      <c r="BG221" s="160">
        <f>IF(N221="zákl. přenesená",J221,0)</f>
        <v>0</v>
      </c>
      <c r="BH221" s="160">
        <f>IF(N221="sníž. přenesená",J221,0)</f>
        <v>0</v>
      </c>
      <c r="BI221" s="160">
        <f>IF(N221="nulová",J221,0)</f>
        <v>0</v>
      </c>
      <c r="BJ221" s="16" t="s">
        <v>89</v>
      </c>
      <c r="BK221" s="160">
        <f>ROUND(I221*H221,2)</f>
        <v>0</v>
      </c>
      <c r="BL221" s="16" t="s">
        <v>158</v>
      </c>
      <c r="BM221" s="159" t="s">
        <v>1897</v>
      </c>
    </row>
    <row r="222" spans="1:65" s="13" customFormat="1" ht="11.25" x14ac:dyDescent="0.2">
      <c r="B222" s="161"/>
      <c r="D222" s="162" t="s">
        <v>160</v>
      </c>
      <c r="E222" s="163" t="s">
        <v>1</v>
      </c>
      <c r="F222" s="164" t="s">
        <v>1898</v>
      </c>
      <c r="H222" s="165">
        <v>0.6</v>
      </c>
      <c r="I222" s="166"/>
      <c r="L222" s="161"/>
      <c r="M222" s="167"/>
      <c r="N222" s="168"/>
      <c r="O222" s="168"/>
      <c r="P222" s="168"/>
      <c r="Q222" s="168"/>
      <c r="R222" s="168"/>
      <c r="S222" s="168"/>
      <c r="T222" s="169"/>
      <c r="AT222" s="163" t="s">
        <v>160</v>
      </c>
      <c r="AU222" s="163" t="s">
        <v>89</v>
      </c>
      <c r="AV222" s="13" t="s">
        <v>89</v>
      </c>
      <c r="AW222" s="13" t="s">
        <v>34</v>
      </c>
      <c r="AX222" s="13" t="s">
        <v>83</v>
      </c>
      <c r="AY222" s="163" t="s">
        <v>151</v>
      </c>
    </row>
    <row r="223" spans="1:65" s="2" customFormat="1" ht="24" x14ac:dyDescent="0.2">
      <c r="A223" s="31"/>
      <c r="B223" s="147"/>
      <c r="C223" s="148" t="s">
        <v>406</v>
      </c>
      <c r="D223" s="148" t="s">
        <v>153</v>
      </c>
      <c r="E223" s="149" t="s">
        <v>574</v>
      </c>
      <c r="F223" s="150" t="s">
        <v>575</v>
      </c>
      <c r="G223" s="151" t="s">
        <v>156</v>
      </c>
      <c r="H223" s="152">
        <v>1.35</v>
      </c>
      <c r="I223" s="153"/>
      <c r="J223" s="154">
        <f>ROUND(I223*H223,2)</f>
        <v>0</v>
      </c>
      <c r="K223" s="150" t="s">
        <v>157</v>
      </c>
      <c r="L223" s="32"/>
      <c r="M223" s="155" t="s">
        <v>1</v>
      </c>
      <c r="N223" s="156" t="s">
        <v>44</v>
      </c>
      <c r="O223" s="57"/>
      <c r="P223" s="157">
        <f>O223*H223</f>
        <v>0</v>
      </c>
      <c r="Q223" s="157">
        <v>0</v>
      </c>
      <c r="R223" s="157">
        <f>Q223*H223</f>
        <v>0</v>
      </c>
      <c r="S223" s="157">
        <v>1.8</v>
      </c>
      <c r="T223" s="158">
        <f>S223*H223</f>
        <v>2.4300000000000002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9" t="s">
        <v>158</v>
      </c>
      <c r="AT223" s="159" t="s">
        <v>153</v>
      </c>
      <c r="AU223" s="159" t="s">
        <v>89</v>
      </c>
      <c r="AY223" s="16" t="s">
        <v>151</v>
      </c>
      <c r="BE223" s="160">
        <f>IF(N223="základní",J223,0)</f>
        <v>0</v>
      </c>
      <c r="BF223" s="160">
        <f>IF(N223="snížená",J223,0)</f>
        <v>0</v>
      </c>
      <c r="BG223" s="160">
        <f>IF(N223="zákl. přenesená",J223,0)</f>
        <v>0</v>
      </c>
      <c r="BH223" s="160">
        <f>IF(N223="sníž. přenesená",J223,0)</f>
        <v>0</v>
      </c>
      <c r="BI223" s="160">
        <f>IF(N223="nulová",J223,0)</f>
        <v>0</v>
      </c>
      <c r="BJ223" s="16" t="s">
        <v>89</v>
      </c>
      <c r="BK223" s="160">
        <f>ROUND(I223*H223,2)</f>
        <v>0</v>
      </c>
      <c r="BL223" s="16" t="s">
        <v>158</v>
      </c>
      <c r="BM223" s="159" t="s">
        <v>1899</v>
      </c>
    </row>
    <row r="224" spans="1:65" s="13" customFormat="1" ht="11.25" x14ac:dyDescent="0.2">
      <c r="B224" s="161"/>
      <c r="D224" s="162" t="s">
        <v>160</v>
      </c>
      <c r="E224" s="163" t="s">
        <v>1</v>
      </c>
      <c r="F224" s="164" t="s">
        <v>1900</v>
      </c>
      <c r="H224" s="165">
        <v>1.35</v>
      </c>
      <c r="I224" s="166"/>
      <c r="L224" s="161"/>
      <c r="M224" s="167"/>
      <c r="N224" s="168"/>
      <c r="O224" s="168"/>
      <c r="P224" s="168"/>
      <c r="Q224" s="168"/>
      <c r="R224" s="168"/>
      <c r="S224" s="168"/>
      <c r="T224" s="169"/>
      <c r="AT224" s="163" t="s">
        <v>160</v>
      </c>
      <c r="AU224" s="163" t="s">
        <v>89</v>
      </c>
      <c r="AV224" s="13" t="s">
        <v>89</v>
      </c>
      <c r="AW224" s="13" t="s">
        <v>34</v>
      </c>
      <c r="AX224" s="13" t="s">
        <v>83</v>
      </c>
      <c r="AY224" s="163" t="s">
        <v>151</v>
      </c>
    </row>
    <row r="225" spans="1:65" s="2" customFormat="1" ht="24" x14ac:dyDescent="0.2">
      <c r="A225" s="31"/>
      <c r="B225" s="147"/>
      <c r="C225" s="148" t="s">
        <v>412</v>
      </c>
      <c r="D225" s="148" t="s">
        <v>153</v>
      </c>
      <c r="E225" s="149" t="s">
        <v>1901</v>
      </c>
      <c r="F225" s="150" t="s">
        <v>1902</v>
      </c>
      <c r="G225" s="151" t="s">
        <v>225</v>
      </c>
      <c r="H225" s="152">
        <v>21</v>
      </c>
      <c r="I225" s="153"/>
      <c r="J225" s="154">
        <f>ROUND(I225*H225,2)</f>
        <v>0</v>
      </c>
      <c r="K225" s="150" t="s">
        <v>157</v>
      </c>
      <c r="L225" s="32"/>
      <c r="M225" s="155" t="s">
        <v>1</v>
      </c>
      <c r="N225" s="156" t="s">
        <v>44</v>
      </c>
      <c r="O225" s="57"/>
      <c r="P225" s="157">
        <f>O225*H225</f>
        <v>0</v>
      </c>
      <c r="Q225" s="157">
        <v>0</v>
      </c>
      <c r="R225" s="157">
        <f>Q225*H225</f>
        <v>0</v>
      </c>
      <c r="S225" s="157">
        <v>0.122</v>
      </c>
      <c r="T225" s="158">
        <f>S225*H225</f>
        <v>2.5619999999999998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9" t="s">
        <v>158</v>
      </c>
      <c r="AT225" s="159" t="s">
        <v>153</v>
      </c>
      <c r="AU225" s="159" t="s">
        <v>89</v>
      </c>
      <c r="AY225" s="16" t="s">
        <v>151</v>
      </c>
      <c r="BE225" s="160">
        <f>IF(N225="základní",J225,0)</f>
        <v>0</v>
      </c>
      <c r="BF225" s="160">
        <f>IF(N225="snížená",J225,0)</f>
        <v>0</v>
      </c>
      <c r="BG225" s="160">
        <f>IF(N225="zákl. přenesená",J225,0)</f>
        <v>0</v>
      </c>
      <c r="BH225" s="160">
        <f>IF(N225="sníž. přenesená",J225,0)</f>
        <v>0</v>
      </c>
      <c r="BI225" s="160">
        <f>IF(N225="nulová",J225,0)</f>
        <v>0</v>
      </c>
      <c r="BJ225" s="16" t="s">
        <v>89</v>
      </c>
      <c r="BK225" s="160">
        <f>ROUND(I225*H225,2)</f>
        <v>0</v>
      </c>
      <c r="BL225" s="16" t="s">
        <v>158</v>
      </c>
      <c r="BM225" s="159" t="s">
        <v>1903</v>
      </c>
    </row>
    <row r="226" spans="1:65" s="2" customFormat="1" ht="24" x14ac:dyDescent="0.2">
      <c r="A226" s="31"/>
      <c r="B226" s="147"/>
      <c r="C226" s="148" t="s">
        <v>416</v>
      </c>
      <c r="D226" s="148" t="s">
        <v>153</v>
      </c>
      <c r="E226" s="149" t="s">
        <v>609</v>
      </c>
      <c r="F226" s="150" t="s">
        <v>610</v>
      </c>
      <c r="G226" s="151" t="s">
        <v>156</v>
      </c>
      <c r="H226" s="152">
        <v>4.2</v>
      </c>
      <c r="I226" s="153"/>
      <c r="J226" s="154">
        <f>ROUND(I226*H226,2)</f>
        <v>0</v>
      </c>
      <c r="K226" s="150" t="s">
        <v>157</v>
      </c>
      <c r="L226" s="32"/>
      <c r="M226" s="155" t="s">
        <v>1</v>
      </c>
      <c r="N226" s="156" t="s">
        <v>44</v>
      </c>
      <c r="O226" s="57"/>
      <c r="P226" s="157">
        <f>O226*H226</f>
        <v>0</v>
      </c>
      <c r="Q226" s="157">
        <v>0</v>
      </c>
      <c r="R226" s="157">
        <f>Q226*H226</f>
        <v>0</v>
      </c>
      <c r="S226" s="157">
        <v>1.4</v>
      </c>
      <c r="T226" s="158">
        <f>S226*H226</f>
        <v>5.88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9" t="s">
        <v>158</v>
      </c>
      <c r="AT226" s="159" t="s">
        <v>153</v>
      </c>
      <c r="AU226" s="159" t="s">
        <v>89</v>
      </c>
      <c r="AY226" s="16" t="s">
        <v>151</v>
      </c>
      <c r="BE226" s="160">
        <f>IF(N226="základní",J226,0)</f>
        <v>0</v>
      </c>
      <c r="BF226" s="160">
        <f>IF(N226="snížená",J226,0)</f>
        <v>0</v>
      </c>
      <c r="BG226" s="160">
        <f>IF(N226="zákl. přenesená",J226,0)</f>
        <v>0</v>
      </c>
      <c r="BH226" s="160">
        <f>IF(N226="sníž. přenesená",J226,0)</f>
        <v>0</v>
      </c>
      <c r="BI226" s="160">
        <f>IF(N226="nulová",J226,0)</f>
        <v>0</v>
      </c>
      <c r="BJ226" s="16" t="s">
        <v>89</v>
      </c>
      <c r="BK226" s="160">
        <f>ROUND(I226*H226,2)</f>
        <v>0</v>
      </c>
      <c r="BL226" s="16" t="s">
        <v>158</v>
      </c>
      <c r="BM226" s="159" t="s">
        <v>1904</v>
      </c>
    </row>
    <row r="227" spans="1:65" s="13" customFormat="1" ht="11.25" x14ac:dyDescent="0.2">
      <c r="B227" s="161"/>
      <c r="D227" s="162" t="s">
        <v>160</v>
      </c>
      <c r="E227" s="163" t="s">
        <v>1</v>
      </c>
      <c r="F227" s="164" t="s">
        <v>1905</v>
      </c>
      <c r="H227" s="165">
        <v>4.2</v>
      </c>
      <c r="I227" s="166"/>
      <c r="L227" s="161"/>
      <c r="M227" s="167"/>
      <c r="N227" s="168"/>
      <c r="O227" s="168"/>
      <c r="P227" s="168"/>
      <c r="Q227" s="168"/>
      <c r="R227" s="168"/>
      <c r="S227" s="168"/>
      <c r="T227" s="169"/>
      <c r="AT227" s="163" t="s">
        <v>160</v>
      </c>
      <c r="AU227" s="163" t="s">
        <v>89</v>
      </c>
      <c r="AV227" s="13" t="s">
        <v>89</v>
      </c>
      <c r="AW227" s="13" t="s">
        <v>34</v>
      </c>
      <c r="AX227" s="13" t="s">
        <v>83</v>
      </c>
      <c r="AY227" s="163" t="s">
        <v>151</v>
      </c>
    </row>
    <row r="228" spans="1:65" s="12" customFormat="1" ht="22.9" customHeight="1" x14ac:dyDescent="0.2">
      <c r="B228" s="134"/>
      <c r="D228" s="135" t="s">
        <v>77</v>
      </c>
      <c r="E228" s="145" t="s">
        <v>707</v>
      </c>
      <c r="F228" s="145" t="s">
        <v>708</v>
      </c>
      <c r="I228" s="137"/>
      <c r="J228" s="146">
        <f>BK228</f>
        <v>0</v>
      </c>
      <c r="L228" s="134"/>
      <c r="M228" s="139"/>
      <c r="N228" s="140"/>
      <c r="O228" s="140"/>
      <c r="P228" s="141">
        <f>SUM(P229:P235)</f>
        <v>0</v>
      </c>
      <c r="Q228" s="140"/>
      <c r="R228" s="141">
        <f>SUM(R229:R235)</f>
        <v>0</v>
      </c>
      <c r="S228" s="140"/>
      <c r="T228" s="142">
        <f>SUM(T229:T235)</f>
        <v>0</v>
      </c>
      <c r="AR228" s="135" t="s">
        <v>83</v>
      </c>
      <c r="AT228" s="143" t="s">
        <v>77</v>
      </c>
      <c r="AU228" s="143" t="s">
        <v>83</v>
      </c>
      <c r="AY228" s="135" t="s">
        <v>151</v>
      </c>
      <c r="BK228" s="144">
        <f>SUM(BK229:BK235)</f>
        <v>0</v>
      </c>
    </row>
    <row r="229" spans="1:65" s="2" customFormat="1" ht="24" x14ac:dyDescent="0.2">
      <c r="A229" s="31"/>
      <c r="B229" s="147"/>
      <c r="C229" s="148" t="s">
        <v>421</v>
      </c>
      <c r="D229" s="148" t="s">
        <v>153</v>
      </c>
      <c r="E229" s="149" t="s">
        <v>710</v>
      </c>
      <c r="F229" s="150" t="s">
        <v>711</v>
      </c>
      <c r="G229" s="151" t="s">
        <v>180</v>
      </c>
      <c r="H229" s="152">
        <v>11.029</v>
      </c>
      <c r="I229" s="153"/>
      <c r="J229" s="154">
        <f>ROUND(I229*H229,2)</f>
        <v>0</v>
      </c>
      <c r="K229" s="150" t="s">
        <v>157</v>
      </c>
      <c r="L229" s="32"/>
      <c r="M229" s="155" t="s">
        <v>1</v>
      </c>
      <c r="N229" s="156" t="s">
        <v>44</v>
      </c>
      <c r="O229" s="57"/>
      <c r="P229" s="157">
        <f>O229*H229</f>
        <v>0</v>
      </c>
      <c r="Q229" s="157">
        <v>0</v>
      </c>
      <c r="R229" s="157">
        <f>Q229*H229</f>
        <v>0</v>
      </c>
      <c r="S229" s="157">
        <v>0</v>
      </c>
      <c r="T229" s="158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9" t="s">
        <v>158</v>
      </c>
      <c r="AT229" s="159" t="s">
        <v>153</v>
      </c>
      <c r="AU229" s="159" t="s">
        <v>89</v>
      </c>
      <c r="AY229" s="16" t="s">
        <v>151</v>
      </c>
      <c r="BE229" s="160">
        <f>IF(N229="základní",J229,0)</f>
        <v>0</v>
      </c>
      <c r="BF229" s="160">
        <f>IF(N229="snížená",J229,0)</f>
        <v>0</v>
      </c>
      <c r="BG229" s="160">
        <f>IF(N229="zákl. přenesená",J229,0)</f>
        <v>0</v>
      </c>
      <c r="BH229" s="160">
        <f>IF(N229="sníž. přenesená",J229,0)</f>
        <v>0</v>
      </c>
      <c r="BI229" s="160">
        <f>IF(N229="nulová",J229,0)</f>
        <v>0</v>
      </c>
      <c r="BJ229" s="16" t="s">
        <v>89</v>
      </c>
      <c r="BK229" s="160">
        <f>ROUND(I229*H229,2)</f>
        <v>0</v>
      </c>
      <c r="BL229" s="16" t="s">
        <v>158</v>
      </c>
      <c r="BM229" s="159" t="s">
        <v>1906</v>
      </c>
    </row>
    <row r="230" spans="1:65" s="2" customFormat="1" ht="24" x14ac:dyDescent="0.2">
      <c r="A230" s="31"/>
      <c r="B230" s="147"/>
      <c r="C230" s="148" t="s">
        <v>426</v>
      </c>
      <c r="D230" s="148" t="s">
        <v>153</v>
      </c>
      <c r="E230" s="149" t="s">
        <v>714</v>
      </c>
      <c r="F230" s="150" t="s">
        <v>715</v>
      </c>
      <c r="G230" s="151" t="s">
        <v>180</v>
      </c>
      <c r="H230" s="152">
        <v>209.55099999999999</v>
      </c>
      <c r="I230" s="153"/>
      <c r="J230" s="154">
        <f>ROUND(I230*H230,2)</f>
        <v>0</v>
      </c>
      <c r="K230" s="150" t="s">
        <v>157</v>
      </c>
      <c r="L230" s="32"/>
      <c r="M230" s="155" t="s">
        <v>1</v>
      </c>
      <c r="N230" s="156" t="s">
        <v>44</v>
      </c>
      <c r="O230" s="57"/>
      <c r="P230" s="157">
        <f>O230*H230</f>
        <v>0</v>
      </c>
      <c r="Q230" s="157">
        <v>0</v>
      </c>
      <c r="R230" s="157">
        <f>Q230*H230</f>
        <v>0</v>
      </c>
      <c r="S230" s="157">
        <v>0</v>
      </c>
      <c r="T230" s="158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9" t="s">
        <v>158</v>
      </c>
      <c r="AT230" s="159" t="s">
        <v>153</v>
      </c>
      <c r="AU230" s="159" t="s">
        <v>89</v>
      </c>
      <c r="AY230" s="16" t="s">
        <v>151</v>
      </c>
      <c r="BE230" s="160">
        <f>IF(N230="základní",J230,0)</f>
        <v>0</v>
      </c>
      <c r="BF230" s="160">
        <f>IF(N230="snížená",J230,0)</f>
        <v>0</v>
      </c>
      <c r="BG230" s="160">
        <f>IF(N230="zákl. přenesená",J230,0)</f>
        <v>0</v>
      </c>
      <c r="BH230" s="160">
        <f>IF(N230="sníž. přenesená",J230,0)</f>
        <v>0</v>
      </c>
      <c r="BI230" s="160">
        <f>IF(N230="nulová",J230,0)</f>
        <v>0</v>
      </c>
      <c r="BJ230" s="16" t="s">
        <v>89</v>
      </c>
      <c r="BK230" s="160">
        <f>ROUND(I230*H230,2)</f>
        <v>0</v>
      </c>
      <c r="BL230" s="16" t="s">
        <v>158</v>
      </c>
      <c r="BM230" s="159" t="s">
        <v>1907</v>
      </c>
    </row>
    <row r="231" spans="1:65" s="13" customFormat="1" ht="11.25" x14ac:dyDescent="0.2">
      <c r="B231" s="161"/>
      <c r="D231" s="162" t="s">
        <v>160</v>
      </c>
      <c r="E231" s="163" t="s">
        <v>1</v>
      </c>
      <c r="F231" s="164" t="s">
        <v>1908</v>
      </c>
      <c r="H231" s="165">
        <v>209.55099999999999</v>
      </c>
      <c r="I231" s="166"/>
      <c r="L231" s="161"/>
      <c r="M231" s="167"/>
      <c r="N231" s="168"/>
      <c r="O231" s="168"/>
      <c r="P231" s="168"/>
      <c r="Q231" s="168"/>
      <c r="R231" s="168"/>
      <c r="S231" s="168"/>
      <c r="T231" s="169"/>
      <c r="AT231" s="163" t="s">
        <v>160</v>
      </c>
      <c r="AU231" s="163" t="s">
        <v>89</v>
      </c>
      <c r="AV231" s="13" t="s">
        <v>89</v>
      </c>
      <c r="AW231" s="13" t="s">
        <v>34</v>
      </c>
      <c r="AX231" s="13" t="s">
        <v>83</v>
      </c>
      <c r="AY231" s="163" t="s">
        <v>151</v>
      </c>
    </row>
    <row r="232" spans="1:65" s="2" customFormat="1" ht="33" customHeight="1" x14ac:dyDescent="0.2">
      <c r="A232" s="31"/>
      <c r="B232" s="147"/>
      <c r="C232" s="148" t="s">
        <v>430</v>
      </c>
      <c r="D232" s="148" t="s">
        <v>153</v>
      </c>
      <c r="E232" s="149" t="s">
        <v>724</v>
      </c>
      <c r="F232" s="150" t="s">
        <v>725</v>
      </c>
      <c r="G232" s="151" t="s">
        <v>180</v>
      </c>
      <c r="H232" s="152">
        <v>5.149</v>
      </c>
      <c r="I232" s="153"/>
      <c r="J232" s="154">
        <f>ROUND(I232*H232,2)</f>
        <v>0</v>
      </c>
      <c r="K232" s="150" t="s">
        <v>157</v>
      </c>
      <c r="L232" s="32"/>
      <c r="M232" s="155" t="s">
        <v>1</v>
      </c>
      <c r="N232" s="156" t="s">
        <v>44</v>
      </c>
      <c r="O232" s="57"/>
      <c r="P232" s="157">
        <f>O232*H232</f>
        <v>0</v>
      </c>
      <c r="Q232" s="157">
        <v>0</v>
      </c>
      <c r="R232" s="157">
        <f>Q232*H232</f>
        <v>0</v>
      </c>
      <c r="S232" s="157">
        <v>0</v>
      </c>
      <c r="T232" s="158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9" t="s">
        <v>158</v>
      </c>
      <c r="AT232" s="159" t="s">
        <v>153</v>
      </c>
      <c r="AU232" s="159" t="s">
        <v>89</v>
      </c>
      <c r="AY232" s="16" t="s">
        <v>151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16" t="s">
        <v>89</v>
      </c>
      <c r="BK232" s="160">
        <f>ROUND(I232*H232,2)</f>
        <v>0</v>
      </c>
      <c r="BL232" s="16" t="s">
        <v>158</v>
      </c>
      <c r="BM232" s="159" t="s">
        <v>1909</v>
      </c>
    </row>
    <row r="233" spans="1:65" s="13" customFormat="1" ht="11.25" x14ac:dyDescent="0.2">
      <c r="B233" s="161"/>
      <c r="D233" s="162" t="s">
        <v>160</v>
      </c>
      <c r="E233" s="163" t="s">
        <v>1</v>
      </c>
      <c r="F233" s="164" t="s">
        <v>1910</v>
      </c>
      <c r="H233" s="165">
        <v>5.149</v>
      </c>
      <c r="I233" s="166"/>
      <c r="L233" s="161"/>
      <c r="M233" s="167"/>
      <c r="N233" s="168"/>
      <c r="O233" s="168"/>
      <c r="P233" s="168"/>
      <c r="Q233" s="168"/>
      <c r="R233" s="168"/>
      <c r="S233" s="168"/>
      <c r="T233" s="169"/>
      <c r="AT233" s="163" t="s">
        <v>160</v>
      </c>
      <c r="AU233" s="163" t="s">
        <v>89</v>
      </c>
      <c r="AV233" s="13" t="s">
        <v>89</v>
      </c>
      <c r="AW233" s="13" t="s">
        <v>34</v>
      </c>
      <c r="AX233" s="13" t="s">
        <v>83</v>
      </c>
      <c r="AY233" s="163" t="s">
        <v>151</v>
      </c>
    </row>
    <row r="234" spans="1:65" s="2" customFormat="1" ht="33" customHeight="1" x14ac:dyDescent="0.2">
      <c r="A234" s="31"/>
      <c r="B234" s="147"/>
      <c r="C234" s="148" t="s">
        <v>434</v>
      </c>
      <c r="D234" s="148" t="s">
        <v>153</v>
      </c>
      <c r="E234" s="149" t="s">
        <v>729</v>
      </c>
      <c r="F234" s="150" t="s">
        <v>730</v>
      </c>
      <c r="G234" s="151" t="s">
        <v>180</v>
      </c>
      <c r="H234" s="152">
        <v>5.88</v>
      </c>
      <c r="I234" s="153"/>
      <c r="J234" s="154">
        <f>ROUND(I234*H234,2)</f>
        <v>0</v>
      </c>
      <c r="K234" s="150" t="s">
        <v>157</v>
      </c>
      <c r="L234" s="32"/>
      <c r="M234" s="155" t="s">
        <v>1</v>
      </c>
      <c r="N234" s="156" t="s">
        <v>44</v>
      </c>
      <c r="O234" s="57"/>
      <c r="P234" s="157">
        <f>O234*H234</f>
        <v>0</v>
      </c>
      <c r="Q234" s="157">
        <v>0</v>
      </c>
      <c r="R234" s="157">
        <f>Q234*H234</f>
        <v>0</v>
      </c>
      <c r="S234" s="157">
        <v>0</v>
      </c>
      <c r="T234" s="158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9" t="s">
        <v>158</v>
      </c>
      <c r="AT234" s="159" t="s">
        <v>153</v>
      </c>
      <c r="AU234" s="159" t="s">
        <v>89</v>
      </c>
      <c r="AY234" s="16" t="s">
        <v>151</v>
      </c>
      <c r="BE234" s="160">
        <f>IF(N234="základní",J234,0)</f>
        <v>0</v>
      </c>
      <c r="BF234" s="160">
        <f>IF(N234="snížená",J234,0)</f>
        <v>0</v>
      </c>
      <c r="BG234" s="160">
        <f>IF(N234="zákl. přenesená",J234,0)</f>
        <v>0</v>
      </c>
      <c r="BH234" s="160">
        <f>IF(N234="sníž. přenesená",J234,0)</f>
        <v>0</v>
      </c>
      <c r="BI234" s="160">
        <f>IF(N234="nulová",J234,0)</f>
        <v>0</v>
      </c>
      <c r="BJ234" s="16" t="s">
        <v>89</v>
      </c>
      <c r="BK234" s="160">
        <f>ROUND(I234*H234,2)</f>
        <v>0</v>
      </c>
      <c r="BL234" s="16" t="s">
        <v>158</v>
      </c>
      <c r="BM234" s="159" t="s">
        <v>1911</v>
      </c>
    </row>
    <row r="235" spans="1:65" s="13" customFormat="1" ht="11.25" x14ac:dyDescent="0.2">
      <c r="B235" s="161"/>
      <c r="D235" s="162" t="s">
        <v>160</v>
      </c>
      <c r="E235" s="163" t="s">
        <v>1</v>
      </c>
      <c r="F235" s="164" t="s">
        <v>1912</v>
      </c>
      <c r="H235" s="165">
        <v>5.88</v>
      </c>
      <c r="I235" s="166"/>
      <c r="L235" s="161"/>
      <c r="M235" s="167"/>
      <c r="N235" s="168"/>
      <c r="O235" s="168"/>
      <c r="P235" s="168"/>
      <c r="Q235" s="168"/>
      <c r="R235" s="168"/>
      <c r="S235" s="168"/>
      <c r="T235" s="169"/>
      <c r="AT235" s="163" t="s">
        <v>160</v>
      </c>
      <c r="AU235" s="163" t="s">
        <v>89</v>
      </c>
      <c r="AV235" s="13" t="s">
        <v>89</v>
      </c>
      <c r="AW235" s="13" t="s">
        <v>34</v>
      </c>
      <c r="AX235" s="13" t="s">
        <v>83</v>
      </c>
      <c r="AY235" s="163" t="s">
        <v>151</v>
      </c>
    </row>
    <row r="236" spans="1:65" s="12" customFormat="1" ht="22.9" customHeight="1" x14ac:dyDescent="0.2">
      <c r="B236" s="134"/>
      <c r="D236" s="135" t="s">
        <v>77</v>
      </c>
      <c r="E236" s="145" t="s">
        <v>745</v>
      </c>
      <c r="F236" s="145" t="s">
        <v>746</v>
      </c>
      <c r="I236" s="137"/>
      <c r="J236" s="146">
        <f>BK236</f>
        <v>0</v>
      </c>
      <c r="L236" s="134"/>
      <c r="M236" s="139"/>
      <c r="N236" s="140"/>
      <c r="O236" s="140"/>
      <c r="P236" s="141">
        <f>P237</f>
        <v>0</v>
      </c>
      <c r="Q236" s="140"/>
      <c r="R236" s="141">
        <f>R237</f>
        <v>0</v>
      </c>
      <c r="S236" s="140"/>
      <c r="T236" s="142">
        <f>T237</f>
        <v>0</v>
      </c>
      <c r="AR236" s="135" t="s">
        <v>83</v>
      </c>
      <c r="AT236" s="143" t="s">
        <v>77</v>
      </c>
      <c r="AU236" s="143" t="s">
        <v>83</v>
      </c>
      <c r="AY236" s="135" t="s">
        <v>151</v>
      </c>
      <c r="BK236" s="144">
        <f>BK237</f>
        <v>0</v>
      </c>
    </row>
    <row r="237" spans="1:65" s="2" customFormat="1" ht="16.5" customHeight="1" x14ac:dyDescent="0.2">
      <c r="A237" s="31"/>
      <c r="B237" s="147"/>
      <c r="C237" s="148" t="s">
        <v>439</v>
      </c>
      <c r="D237" s="148" t="s">
        <v>153</v>
      </c>
      <c r="E237" s="149" t="s">
        <v>748</v>
      </c>
      <c r="F237" s="150" t="s">
        <v>749</v>
      </c>
      <c r="G237" s="151" t="s">
        <v>180</v>
      </c>
      <c r="H237" s="152">
        <v>87.231999999999999</v>
      </c>
      <c r="I237" s="153"/>
      <c r="J237" s="154">
        <f>ROUND(I237*H237,2)</f>
        <v>0</v>
      </c>
      <c r="K237" s="150" t="s">
        <v>157</v>
      </c>
      <c r="L237" s="32"/>
      <c r="M237" s="155" t="s">
        <v>1</v>
      </c>
      <c r="N237" s="156" t="s">
        <v>44</v>
      </c>
      <c r="O237" s="57"/>
      <c r="P237" s="157">
        <f>O237*H237</f>
        <v>0</v>
      </c>
      <c r="Q237" s="157">
        <v>0</v>
      </c>
      <c r="R237" s="157">
        <f>Q237*H237</f>
        <v>0</v>
      </c>
      <c r="S237" s="157">
        <v>0</v>
      </c>
      <c r="T237" s="158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9" t="s">
        <v>158</v>
      </c>
      <c r="AT237" s="159" t="s">
        <v>153</v>
      </c>
      <c r="AU237" s="159" t="s">
        <v>89</v>
      </c>
      <c r="AY237" s="16" t="s">
        <v>151</v>
      </c>
      <c r="BE237" s="160">
        <f>IF(N237="základní",J237,0)</f>
        <v>0</v>
      </c>
      <c r="BF237" s="160">
        <f>IF(N237="snížená",J237,0)</f>
        <v>0</v>
      </c>
      <c r="BG237" s="160">
        <f>IF(N237="zákl. přenesená",J237,0)</f>
        <v>0</v>
      </c>
      <c r="BH237" s="160">
        <f>IF(N237="sníž. přenesená",J237,0)</f>
        <v>0</v>
      </c>
      <c r="BI237" s="160">
        <f>IF(N237="nulová",J237,0)</f>
        <v>0</v>
      </c>
      <c r="BJ237" s="16" t="s">
        <v>89</v>
      </c>
      <c r="BK237" s="160">
        <f>ROUND(I237*H237,2)</f>
        <v>0</v>
      </c>
      <c r="BL237" s="16" t="s">
        <v>158</v>
      </c>
      <c r="BM237" s="159" t="s">
        <v>1913</v>
      </c>
    </row>
    <row r="238" spans="1:65" s="12" customFormat="1" ht="25.9" customHeight="1" x14ac:dyDescent="0.2">
      <c r="B238" s="134"/>
      <c r="D238" s="135" t="s">
        <v>77</v>
      </c>
      <c r="E238" s="136" t="s">
        <v>751</v>
      </c>
      <c r="F238" s="136" t="s">
        <v>752</v>
      </c>
      <c r="I238" s="137"/>
      <c r="J238" s="138">
        <f>BK238</f>
        <v>0</v>
      </c>
      <c r="L238" s="134"/>
      <c r="M238" s="139"/>
      <c r="N238" s="140"/>
      <c r="O238" s="140"/>
      <c r="P238" s="141">
        <f>P239+P241</f>
        <v>0</v>
      </c>
      <c r="Q238" s="140"/>
      <c r="R238" s="141">
        <f>R239+R241</f>
        <v>1.4999999999999999E-4</v>
      </c>
      <c r="S238" s="140"/>
      <c r="T238" s="142">
        <f>T239+T241</f>
        <v>0</v>
      </c>
      <c r="AR238" s="135" t="s">
        <v>89</v>
      </c>
      <c r="AT238" s="143" t="s">
        <v>77</v>
      </c>
      <c r="AU238" s="143" t="s">
        <v>78</v>
      </c>
      <c r="AY238" s="135" t="s">
        <v>151</v>
      </c>
      <c r="BK238" s="144">
        <f>BK239+BK241</f>
        <v>0</v>
      </c>
    </row>
    <row r="239" spans="1:65" s="12" customFormat="1" ht="22.9" customHeight="1" x14ac:dyDescent="0.2">
      <c r="B239" s="134"/>
      <c r="D239" s="135" t="s">
        <v>77</v>
      </c>
      <c r="E239" s="145" t="s">
        <v>1233</v>
      </c>
      <c r="F239" s="145" t="s">
        <v>1914</v>
      </c>
      <c r="I239" s="137"/>
      <c r="J239" s="146">
        <f>BK239</f>
        <v>0</v>
      </c>
      <c r="L239" s="134"/>
      <c r="M239" s="139"/>
      <c r="N239" s="140"/>
      <c r="O239" s="140"/>
      <c r="P239" s="141">
        <f>P240</f>
        <v>0</v>
      </c>
      <c r="Q239" s="140"/>
      <c r="R239" s="141">
        <f>R240</f>
        <v>0</v>
      </c>
      <c r="S239" s="140"/>
      <c r="T239" s="142">
        <f>T240</f>
        <v>0</v>
      </c>
      <c r="AR239" s="135" t="s">
        <v>89</v>
      </c>
      <c r="AT239" s="143" t="s">
        <v>77</v>
      </c>
      <c r="AU239" s="143" t="s">
        <v>83</v>
      </c>
      <c r="AY239" s="135" t="s">
        <v>151</v>
      </c>
      <c r="BK239" s="144">
        <f>BK240</f>
        <v>0</v>
      </c>
    </row>
    <row r="240" spans="1:65" s="2" customFormat="1" ht="16.5" customHeight="1" x14ac:dyDescent="0.2">
      <c r="A240" s="31"/>
      <c r="B240" s="147"/>
      <c r="C240" s="148" t="s">
        <v>444</v>
      </c>
      <c r="D240" s="148" t="s">
        <v>153</v>
      </c>
      <c r="E240" s="149" t="s">
        <v>1236</v>
      </c>
      <c r="F240" s="150" t="s">
        <v>1915</v>
      </c>
      <c r="G240" s="151" t="s">
        <v>1256</v>
      </c>
      <c r="H240" s="152">
        <v>1</v>
      </c>
      <c r="I240" s="153"/>
      <c r="J240" s="154">
        <f>ROUND(I240*H240,2)</f>
        <v>0</v>
      </c>
      <c r="K240" s="150" t="s">
        <v>1</v>
      </c>
      <c r="L240" s="32"/>
      <c r="M240" s="155" t="s">
        <v>1</v>
      </c>
      <c r="N240" s="156" t="s">
        <v>44</v>
      </c>
      <c r="O240" s="57"/>
      <c r="P240" s="157">
        <f>O240*H240</f>
        <v>0</v>
      </c>
      <c r="Q240" s="157">
        <v>0</v>
      </c>
      <c r="R240" s="157">
        <f>Q240*H240</f>
        <v>0</v>
      </c>
      <c r="S240" s="157">
        <v>0</v>
      </c>
      <c r="T240" s="158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59" t="s">
        <v>243</v>
      </c>
      <c r="AT240" s="159" t="s">
        <v>153</v>
      </c>
      <c r="AU240" s="159" t="s">
        <v>89</v>
      </c>
      <c r="AY240" s="16" t="s">
        <v>151</v>
      </c>
      <c r="BE240" s="160">
        <f>IF(N240="základní",J240,0)</f>
        <v>0</v>
      </c>
      <c r="BF240" s="160">
        <f>IF(N240="snížená",J240,0)</f>
        <v>0</v>
      </c>
      <c r="BG240" s="160">
        <f>IF(N240="zákl. přenesená",J240,0)</f>
        <v>0</v>
      </c>
      <c r="BH240" s="160">
        <f>IF(N240="sníž. přenesená",J240,0)</f>
        <v>0</v>
      </c>
      <c r="BI240" s="160">
        <f>IF(N240="nulová",J240,0)</f>
        <v>0</v>
      </c>
      <c r="BJ240" s="16" t="s">
        <v>89</v>
      </c>
      <c r="BK240" s="160">
        <f>ROUND(I240*H240,2)</f>
        <v>0</v>
      </c>
      <c r="BL240" s="16" t="s">
        <v>243</v>
      </c>
      <c r="BM240" s="159" t="s">
        <v>1916</v>
      </c>
    </row>
    <row r="241" spans="1:65" s="12" customFormat="1" ht="22.9" customHeight="1" x14ac:dyDescent="0.2">
      <c r="B241" s="134"/>
      <c r="D241" s="135" t="s">
        <v>77</v>
      </c>
      <c r="E241" s="145" t="s">
        <v>1492</v>
      </c>
      <c r="F241" s="145" t="s">
        <v>1493</v>
      </c>
      <c r="I241" s="137"/>
      <c r="J241" s="146">
        <f>BK241</f>
        <v>0</v>
      </c>
      <c r="L241" s="134"/>
      <c r="M241" s="139"/>
      <c r="N241" s="140"/>
      <c r="O241" s="140"/>
      <c r="P241" s="141">
        <f>P242</f>
        <v>0</v>
      </c>
      <c r="Q241" s="140"/>
      <c r="R241" s="141">
        <f>R242</f>
        <v>1.4999999999999999E-4</v>
      </c>
      <c r="S241" s="140"/>
      <c r="T241" s="142">
        <f>T242</f>
        <v>0</v>
      </c>
      <c r="AR241" s="135" t="s">
        <v>89</v>
      </c>
      <c r="AT241" s="143" t="s">
        <v>77</v>
      </c>
      <c r="AU241" s="143" t="s">
        <v>83</v>
      </c>
      <c r="AY241" s="135" t="s">
        <v>151</v>
      </c>
      <c r="BK241" s="144">
        <f>BK242</f>
        <v>0</v>
      </c>
    </row>
    <row r="242" spans="1:65" s="2" customFormat="1" ht="24" x14ac:dyDescent="0.2">
      <c r="A242" s="31"/>
      <c r="B242" s="147"/>
      <c r="C242" s="148" t="s">
        <v>449</v>
      </c>
      <c r="D242" s="148" t="s">
        <v>153</v>
      </c>
      <c r="E242" s="149" t="s">
        <v>1917</v>
      </c>
      <c r="F242" s="150" t="s">
        <v>1918</v>
      </c>
      <c r="G242" s="151" t="s">
        <v>1256</v>
      </c>
      <c r="H242" s="152">
        <v>1</v>
      </c>
      <c r="I242" s="153"/>
      <c r="J242" s="154">
        <f>ROUND(I242*H242,2)</f>
        <v>0</v>
      </c>
      <c r="K242" s="150" t="s">
        <v>1</v>
      </c>
      <c r="L242" s="32"/>
      <c r="M242" s="155" t="s">
        <v>1</v>
      </c>
      <c r="N242" s="156" t="s">
        <v>44</v>
      </c>
      <c r="O242" s="57"/>
      <c r="P242" s="157">
        <f>O242*H242</f>
        <v>0</v>
      </c>
      <c r="Q242" s="157">
        <v>1.4999999999999999E-4</v>
      </c>
      <c r="R242" s="157">
        <f>Q242*H242</f>
        <v>1.4999999999999999E-4</v>
      </c>
      <c r="S242" s="157">
        <v>0</v>
      </c>
      <c r="T242" s="158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9" t="s">
        <v>243</v>
      </c>
      <c r="AT242" s="159" t="s">
        <v>153</v>
      </c>
      <c r="AU242" s="159" t="s">
        <v>89</v>
      </c>
      <c r="AY242" s="16" t="s">
        <v>151</v>
      </c>
      <c r="BE242" s="160">
        <f>IF(N242="základní",J242,0)</f>
        <v>0</v>
      </c>
      <c r="BF242" s="160">
        <f>IF(N242="snížená",J242,0)</f>
        <v>0</v>
      </c>
      <c r="BG242" s="160">
        <f>IF(N242="zákl. přenesená",J242,0)</f>
        <v>0</v>
      </c>
      <c r="BH242" s="160">
        <f>IF(N242="sníž. přenesená",J242,0)</f>
        <v>0</v>
      </c>
      <c r="BI242" s="160">
        <f>IF(N242="nulová",J242,0)</f>
        <v>0</v>
      </c>
      <c r="BJ242" s="16" t="s">
        <v>89</v>
      </c>
      <c r="BK242" s="160">
        <f>ROUND(I242*H242,2)</f>
        <v>0</v>
      </c>
      <c r="BL242" s="16" t="s">
        <v>243</v>
      </c>
      <c r="BM242" s="159" t="s">
        <v>1919</v>
      </c>
    </row>
    <row r="243" spans="1:65" s="12" customFormat="1" ht="25.9" customHeight="1" x14ac:dyDescent="0.2">
      <c r="B243" s="134"/>
      <c r="D243" s="135" t="s">
        <v>77</v>
      </c>
      <c r="E243" s="136" t="s">
        <v>1715</v>
      </c>
      <c r="F243" s="136" t="s">
        <v>1716</v>
      </c>
      <c r="I243" s="137"/>
      <c r="J243" s="138">
        <f>BK243</f>
        <v>0</v>
      </c>
      <c r="L243" s="134"/>
      <c r="M243" s="139"/>
      <c r="N243" s="140"/>
      <c r="O243" s="140"/>
      <c r="P243" s="141">
        <f>P244+P246+P248</f>
        <v>0</v>
      </c>
      <c r="Q243" s="140"/>
      <c r="R243" s="141">
        <f>R244+R246+R248</f>
        <v>0</v>
      </c>
      <c r="S243" s="140"/>
      <c r="T243" s="142">
        <f>T244+T246+T248</f>
        <v>0</v>
      </c>
      <c r="AR243" s="135" t="s">
        <v>177</v>
      </c>
      <c r="AT243" s="143" t="s">
        <v>77</v>
      </c>
      <c r="AU243" s="143" t="s">
        <v>78</v>
      </c>
      <c r="AY243" s="135" t="s">
        <v>151</v>
      </c>
      <c r="BK243" s="144">
        <f>BK244+BK246+BK248</f>
        <v>0</v>
      </c>
    </row>
    <row r="244" spans="1:65" s="12" customFormat="1" ht="22.9" customHeight="1" x14ac:dyDescent="0.2">
      <c r="B244" s="134"/>
      <c r="D244" s="135" t="s">
        <v>77</v>
      </c>
      <c r="E244" s="145" t="s">
        <v>1717</v>
      </c>
      <c r="F244" s="145" t="s">
        <v>1718</v>
      </c>
      <c r="I244" s="137"/>
      <c r="J244" s="146">
        <f>BK244</f>
        <v>0</v>
      </c>
      <c r="L244" s="134"/>
      <c r="M244" s="139"/>
      <c r="N244" s="140"/>
      <c r="O244" s="140"/>
      <c r="P244" s="141">
        <f>P245</f>
        <v>0</v>
      </c>
      <c r="Q244" s="140"/>
      <c r="R244" s="141">
        <f>R245</f>
        <v>0</v>
      </c>
      <c r="S244" s="140"/>
      <c r="T244" s="142">
        <f>T245</f>
        <v>0</v>
      </c>
      <c r="AR244" s="135" t="s">
        <v>177</v>
      </c>
      <c r="AT244" s="143" t="s">
        <v>77</v>
      </c>
      <c r="AU244" s="143" t="s">
        <v>83</v>
      </c>
      <c r="AY244" s="135" t="s">
        <v>151</v>
      </c>
      <c r="BK244" s="144">
        <f>BK245</f>
        <v>0</v>
      </c>
    </row>
    <row r="245" spans="1:65" s="2" customFormat="1" ht="16.5" customHeight="1" x14ac:dyDescent="0.2">
      <c r="A245" s="31"/>
      <c r="B245" s="147"/>
      <c r="C245" s="148" t="s">
        <v>454</v>
      </c>
      <c r="D245" s="148" t="s">
        <v>153</v>
      </c>
      <c r="E245" s="149" t="s">
        <v>1720</v>
      </c>
      <c r="F245" s="150" t="s">
        <v>1718</v>
      </c>
      <c r="G245" s="151" t="s">
        <v>1721</v>
      </c>
      <c r="H245" s="188"/>
      <c r="I245" s="153"/>
      <c r="J245" s="154">
        <f>ROUND(I245*H245,2)</f>
        <v>0</v>
      </c>
      <c r="K245" s="150" t="s">
        <v>157</v>
      </c>
      <c r="L245" s="32"/>
      <c r="M245" s="155" t="s">
        <v>1</v>
      </c>
      <c r="N245" s="156" t="s">
        <v>44</v>
      </c>
      <c r="O245" s="57"/>
      <c r="P245" s="157">
        <f>O245*H245</f>
        <v>0</v>
      </c>
      <c r="Q245" s="157">
        <v>0</v>
      </c>
      <c r="R245" s="157">
        <f>Q245*H245</f>
        <v>0</v>
      </c>
      <c r="S245" s="157">
        <v>0</v>
      </c>
      <c r="T245" s="158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9" t="s">
        <v>1722</v>
      </c>
      <c r="AT245" s="159" t="s">
        <v>153</v>
      </c>
      <c r="AU245" s="159" t="s">
        <v>89</v>
      </c>
      <c r="AY245" s="16" t="s">
        <v>151</v>
      </c>
      <c r="BE245" s="160">
        <f>IF(N245="základní",J245,0)</f>
        <v>0</v>
      </c>
      <c r="BF245" s="160">
        <f>IF(N245="snížená",J245,0)</f>
        <v>0</v>
      </c>
      <c r="BG245" s="160">
        <f>IF(N245="zákl. přenesená",J245,0)</f>
        <v>0</v>
      </c>
      <c r="BH245" s="160">
        <f>IF(N245="sníž. přenesená",J245,0)</f>
        <v>0</v>
      </c>
      <c r="BI245" s="160">
        <f>IF(N245="nulová",J245,0)</f>
        <v>0</v>
      </c>
      <c r="BJ245" s="16" t="s">
        <v>89</v>
      </c>
      <c r="BK245" s="160">
        <f>ROUND(I245*H245,2)</f>
        <v>0</v>
      </c>
      <c r="BL245" s="16" t="s">
        <v>1722</v>
      </c>
      <c r="BM245" s="159" t="s">
        <v>1920</v>
      </c>
    </row>
    <row r="246" spans="1:65" s="12" customFormat="1" ht="22.9" customHeight="1" x14ac:dyDescent="0.2">
      <c r="B246" s="134"/>
      <c r="D246" s="135" t="s">
        <v>77</v>
      </c>
      <c r="E246" s="145" t="s">
        <v>1724</v>
      </c>
      <c r="F246" s="145" t="s">
        <v>1725</v>
      </c>
      <c r="I246" s="137"/>
      <c r="J246" s="146">
        <f>BK246</f>
        <v>0</v>
      </c>
      <c r="L246" s="134"/>
      <c r="M246" s="139"/>
      <c r="N246" s="140"/>
      <c r="O246" s="140"/>
      <c r="P246" s="141">
        <f>P247</f>
        <v>0</v>
      </c>
      <c r="Q246" s="140"/>
      <c r="R246" s="141">
        <f>R247</f>
        <v>0</v>
      </c>
      <c r="S246" s="140"/>
      <c r="T246" s="142">
        <f>T247</f>
        <v>0</v>
      </c>
      <c r="AR246" s="135" t="s">
        <v>177</v>
      </c>
      <c r="AT246" s="143" t="s">
        <v>77</v>
      </c>
      <c r="AU246" s="143" t="s">
        <v>83</v>
      </c>
      <c r="AY246" s="135" t="s">
        <v>151</v>
      </c>
      <c r="BK246" s="144">
        <f>BK247</f>
        <v>0</v>
      </c>
    </row>
    <row r="247" spans="1:65" s="2" customFormat="1" ht="16.5" customHeight="1" x14ac:dyDescent="0.2">
      <c r="A247" s="31"/>
      <c r="B247" s="147"/>
      <c r="C247" s="148" t="s">
        <v>463</v>
      </c>
      <c r="D247" s="148" t="s">
        <v>153</v>
      </c>
      <c r="E247" s="149" t="s">
        <v>1727</v>
      </c>
      <c r="F247" s="150" t="s">
        <v>1728</v>
      </c>
      <c r="G247" s="151" t="s">
        <v>1721</v>
      </c>
      <c r="H247" s="188"/>
      <c r="I247" s="153"/>
      <c r="J247" s="154">
        <f>ROUND(I247*H247,2)</f>
        <v>0</v>
      </c>
      <c r="K247" s="150" t="s">
        <v>157</v>
      </c>
      <c r="L247" s="32"/>
      <c r="M247" s="155" t="s">
        <v>1</v>
      </c>
      <c r="N247" s="156" t="s">
        <v>44</v>
      </c>
      <c r="O247" s="57"/>
      <c r="P247" s="157">
        <f>O247*H247</f>
        <v>0</v>
      </c>
      <c r="Q247" s="157">
        <v>0</v>
      </c>
      <c r="R247" s="157">
        <f>Q247*H247</f>
        <v>0</v>
      </c>
      <c r="S247" s="157">
        <v>0</v>
      </c>
      <c r="T247" s="158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9" t="s">
        <v>1722</v>
      </c>
      <c r="AT247" s="159" t="s">
        <v>153</v>
      </c>
      <c r="AU247" s="159" t="s">
        <v>89</v>
      </c>
      <c r="AY247" s="16" t="s">
        <v>151</v>
      </c>
      <c r="BE247" s="160">
        <f>IF(N247="základní",J247,0)</f>
        <v>0</v>
      </c>
      <c r="BF247" s="160">
        <f>IF(N247="snížená",J247,0)</f>
        <v>0</v>
      </c>
      <c r="BG247" s="160">
        <f>IF(N247="zákl. přenesená",J247,0)</f>
        <v>0</v>
      </c>
      <c r="BH247" s="160">
        <f>IF(N247="sníž. přenesená",J247,0)</f>
        <v>0</v>
      </c>
      <c r="BI247" s="160">
        <f>IF(N247="nulová",J247,0)</f>
        <v>0</v>
      </c>
      <c r="BJ247" s="16" t="s">
        <v>89</v>
      </c>
      <c r="BK247" s="160">
        <f>ROUND(I247*H247,2)</f>
        <v>0</v>
      </c>
      <c r="BL247" s="16" t="s">
        <v>1722</v>
      </c>
      <c r="BM247" s="159" t="s">
        <v>1921</v>
      </c>
    </row>
    <row r="248" spans="1:65" s="12" customFormat="1" ht="22.9" customHeight="1" x14ac:dyDescent="0.2">
      <c r="B248" s="134"/>
      <c r="D248" s="135" t="s">
        <v>77</v>
      </c>
      <c r="E248" s="145" t="s">
        <v>1730</v>
      </c>
      <c r="F248" s="145" t="s">
        <v>1731</v>
      </c>
      <c r="I248" s="137"/>
      <c r="J248" s="146">
        <f>BK248</f>
        <v>0</v>
      </c>
      <c r="L248" s="134"/>
      <c r="M248" s="139"/>
      <c r="N248" s="140"/>
      <c r="O248" s="140"/>
      <c r="P248" s="141">
        <f>P249</f>
        <v>0</v>
      </c>
      <c r="Q248" s="140"/>
      <c r="R248" s="141">
        <f>R249</f>
        <v>0</v>
      </c>
      <c r="S248" s="140"/>
      <c r="T248" s="142">
        <f>T249</f>
        <v>0</v>
      </c>
      <c r="AR248" s="135" t="s">
        <v>177</v>
      </c>
      <c r="AT248" s="143" t="s">
        <v>77</v>
      </c>
      <c r="AU248" s="143" t="s">
        <v>83</v>
      </c>
      <c r="AY248" s="135" t="s">
        <v>151</v>
      </c>
      <c r="BK248" s="144">
        <f>BK249</f>
        <v>0</v>
      </c>
    </row>
    <row r="249" spans="1:65" s="2" customFormat="1" ht="16.5" customHeight="1" x14ac:dyDescent="0.2">
      <c r="A249" s="31"/>
      <c r="B249" s="147"/>
      <c r="C249" s="148" t="s">
        <v>468</v>
      </c>
      <c r="D249" s="148" t="s">
        <v>153</v>
      </c>
      <c r="E249" s="149" t="s">
        <v>1733</v>
      </c>
      <c r="F249" s="150" t="s">
        <v>1731</v>
      </c>
      <c r="G249" s="151" t="s">
        <v>1721</v>
      </c>
      <c r="H249" s="188"/>
      <c r="I249" s="153"/>
      <c r="J249" s="154">
        <f>ROUND(I249*H249,2)</f>
        <v>0</v>
      </c>
      <c r="K249" s="150" t="s">
        <v>157</v>
      </c>
      <c r="L249" s="32"/>
      <c r="M249" s="189" t="s">
        <v>1</v>
      </c>
      <c r="N249" s="190" t="s">
        <v>44</v>
      </c>
      <c r="O249" s="191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9" t="s">
        <v>1722</v>
      </c>
      <c r="AT249" s="159" t="s">
        <v>153</v>
      </c>
      <c r="AU249" s="159" t="s">
        <v>89</v>
      </c>
      <c r="AY249" s="16" t="s">
        <v>151</v>
      </c>
      <c r="BE249" s="160">
        <f>IF(N249="základní",J249,0)</f>
        <v>0</v>
      </c>
      <c r="BF249" s="160">
        <f>IF(N249="snížená",J249,0)</f>
        <v>0</v>
      </c>
      <c r="BG249" s="160">
        <f>IF(N249="zákl. přenesená",J249,0)</f>
        <v>0</v>
      </c>
      <c r="BH249" s="160">
        <f>IF(N249="sníž. přenesená",J249,0)</f>
        <v>0</v>
      </c>
      <c r="BI249" s="160">
        <f>IF(N249="nulová",J249,0)</f>
        <v>0</v>
      </c>
      <c r="BJ249" s="16" t="s">
        <v>89</v>
      </c>
      <c r="BK249" s="160">
        <f>ROUND(I249*H249,2)</f>
        <v>0</v>
      </c>
      <c r="BL249" s="16" t="s">
        <v>1722</v>
      </c>
      <c r="BM249" s="159" t="s">
        <v>1922</v>
      </c>
    </row>
    <row r="250" spans="1:65" s="2" customFormat="1" ht="6.95" customHeight="1" x14ac:dyDescent="0.2">
      <c r="A250" s="31"/>
      <c r="B250" s="46"/>
      <c r="C250" s="47"/>
      <c r="D250" s="47"/>
      <c r="E250" s="47"/>
      <c r="F250" s="47"/>
      <c r="G250" s="47"/>
      <c r="H250" s="47"/>
      <c r="I250" s="47"/>
      <c r="J250" s="47"/>
      <c r="K250" s="47"/>
      <c r="L250" s="32"/>
      <c r="M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</row>
  </sheetData>
  <autoFilter ref="C135:K249" xr:uid="{00000000-0009-0000-0000-000002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20053a - SO - 01 - BYTOVÝ...</vt:lpstr>
      <vt:lpstr>20053b - SO02, SO03 - BEZ...</vt:lpstr>
      <vt:lpstr>'20053a - SO - 01 - BYTOVÝ...'!Názvy_tisku</vt:lpstr>
      <vt:lpstr>'20053b - SO02, SO03 - BEZ...'!Názvy_tisku</vt:lpstr>
      <vt:lpstr>'Rekapitulace stavby'!Názvy_tisku</vt:lpstr>
      <vt:lpstr>'20053a - SO - 01 - BYTOVÝ...'!Oblast_tisku</vt:lpstr>
      <vt:lpstr>'20053b - SO02, SO03 - BEZ...'!Oblast_tisku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ALENA-PC\alena</dc:creator>
  <cp:lastModifiedBy>Kadleček</cp:lastModifiedBy>
  <dcterms:created xsi:type="dcterms:W3CDTF">2021-01-28T08:26:10Z</dcterms:created>
  <dcterms:modified xsi:type="dcterms:W3CDTF">2022-02-18T09:16:46Z</dcterms:modified>
</cp:coreProperties>
</file>